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1.xml" ContentType="application/vnd.openxmlformats-officedocument.spreadsheetml.comments+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S:\URO\OSP\+Cost Accounting\Service Centers\Templates\"/>
    </mc:Choice>
  </mc:AlternateContent>
  <bookViews>
    <workbookView xWindow="0" yWindow="0" windowWidth="25788" windowHeight="11304" tabRatio="884"/>
  </bookViews>
  <sheets>
    <sheet name="Instructions" sheetId="15" r:id="rId1"/>
    <sheet name="Rate Application" sheetId="16" r:id="rId2"/>
    <sheet name="Description_Notes" sheetId="10" r:id="rId3"/>
    <sheet name="Information" sheetId="3" r:id="rId4"/>
    <sheet name="Equipment list" sheetId="17" r:id="rId5"/>
    <sheet name="Expense Detail" sheetId="14" r:id="rId6"/>
    <sheet name="Salary Operating and Deprec Exp" sheetId="4" r:id="rId7"/>
    <sheet name="Rate Summary" sheetId="7" r:id="rId8"/>
    <sheet name="Rate Sheet" sheetId="11" r:id="rId9"/>
    <sheet name="Index Summary" sheetId="8" r:id="rId10"/>
    <sheet name="Reviewer Notes" sheetId="9" r:id="rId11"/>
  </sheets>
  <definedNames>
    <definedName name="_xlnm.Print_Area" localSheetId="2">Description_Notes!$A$1:$E$44</definedName>
    <definedName name="_xlnm.Print_Area" localSheetId="9">'Index Summary'!$A$1:$I$58</definedName>
    <definedName name="_xlnm.Print_Area" localSheetId="3">Information!$A$1:$J$37</definedName>
    <definedName name="_xlnm.Print_Area" localSheetId="1">'Rate Application'!$B$1:$M$36</definedName>
    <definedName name="_xlnm.Print_Area" localSheetId="7">'Rate Summary'!$A$1:$G$39</definedName>
    <definedName name="_xlnm.Print_Area" localSheetId="10">'Reviewer Notes'!$A$1:$F$29</definedName>
    <definedName name="_xlnm.Print_Area" localSheetId="6">'Salary Operating and Deprec Exp'!$A$1:$BW$46</definedName>
    <definedName name="_xlnm.Print_Titles" localSheetId="7">'Rate Summary'!$A:$A,'Rate Summary'!$1:$4</definedName>
    <definedName name="_xlnm.Print_Titles" localSheetId="6">'Salary Operating and Deprec Exp'!$A:$H,'Salary Operating and Deprec Exp'!$2:$10</definedName>
    <definedName name="Z_73E6BE55_0B95_42F6_BA8F_A2E5A364A48B_.wvu.PrintArea" localSheetId="2" hidden="1">Description_Notes!$A$1:$E$44</definedName>
    <definedName name="Z_73E6BE55_0B95_42F6_BA8F_A2E5A364A48B_.wvu.PrintArea" localSheetId="9" hidden="1">'Index Summary'!$A$1:$I$58</definedName>
    <definedName name="Z_73E6BE55_0B95_42F6_BA8F_A2E5A364A48B_.wvu.PrintArea" localSheetId="3" hidden="1">Information!$A$1:$J$37</definedName>
    <definedName name="Z_73E6BE55_0B95_42F6_BA8F_A2E5A364A48B_.wvu.PrintArea" localSheetId="7" hidden="1">'Rate Summary'!$A$1:$G$39</definedName>
    <definedName name="Z_73E6BE55_0B95_42F6_BA8F_A2E5A364A48B_.wvu.PrintArea" localSheetId="10" hidden="1">'Reviewer Notes'!$A$1:$F$29</definedName>
    <definedName name="Z_73E6BE55_0B95_42F6_BA8F_A2E5A364A48B_.wvu.PrintArea" localSheetId="6" hidden="1">'Salary Operating and Deprec Exp'!$A$1:$BW$46</definedName>
    <definedName name="Z_73E6BE55_0B95_42F6_BA8F_A2E5A364A48B_.wvu.PrintTitles" localSheetId="7" hidden="1">'Rate Summary'!$A:$A,'Rate Summary'!$1:$7</definedName>
    <definedName name="Z_73E6BE55_0B95_42F6_BA8F_A2E5A364A48B_.wvu.PrintTitles" localSheetId="6" hidden="1">'Salary Operating and Deprec Exp'!$A:$H,'Salary Operating and Deprec Exp'!$2:$10</definedName>
  </definedNames>
  <calcPr calcId="162913"/>
  <customWorkbookViews>
    <customWorkbookView name="print" guid="{73E6BE55-0B95-42F6-BA8F-A2E5A364A48B}" includeHiddenRowCol="0" yWindow="23" windowWidth="1771" windowHeight="1098" tabRatio="884" activeSheetId="4"/>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 i="8" l="1"/>
  <c r="I140" i="4" l="1"/>
  <c r="I141" i="4"/>
  <c r="I142" i="4"/>
  <c r="I143" i="4"/>
  <c r="I144" i="4"/>
  <c r="I145" i="4"/>
  <c r="I146" i="4"/>
  <c r="I147" i="4"/>
  <c r="I148" i="4"/>
  <c r="I139" i="4"/>
  <c r="G252" i="4" l="1"/>
  <c r="E3" i="3" l="1"/>
  <c r="W139" i="4" l="1"/>
  <c r="U139" i="4"/>
  <c r="S139" i="4"/>
  <c r="Q139" i="4"/>
  <c r="O139" i="4"/>
  <c r="M139" i="4"/>
  <c r="K139" i="4"/>
  <c r="D16" i="9" l="1"/>
  <c r="E16" i="9"/>
  <c r="C16" i="9"/>
  <c r="F16" i="3" l="1"/>
  <c r="C9" i="9"/>
  <c r="A3" i="4" l="1"/>
  <c r="A2" i="8" l="1"/>
  <c r="A3" i="8"/>
  <c r="A2" i="4"/>
  <c r="A4" i="7"/>
  <c r="A1" i="7"/>
  <c r="M57" i="4"/>
  <c r="O57" i="4" s="1"/>
  <c r="M58" i="4"/>
  <c r="O58" i="4" s="1"/>
  <c r="M59" i="4"/>
  <c r="O59" i="4" s="1"/>
  <c r="M60" i="4"/>
  <c r="O60" i="4" s="1"/>
  <c r="M61" i="4"/>
  <c r="O61" i="4" s="1"/>
  <c r="M62" i="4"/>
  <c r="O62" i="4" s="1"/>
  <c r="M63" i="4"/>
  <c r="O63" i="4" s="1"/>
  <c r="M64" i="4"/>
  <c r="O64" i="4" s="1"/>
  <c r="M65" i="4"/>
  <c r="O65" i="4" s="1"/>
  <c r="M66" i="4"/>
  <c r="O66" i="4" s="1"/>
  <c r="M67" i="4"/>
  <c r="O67" i="4" s="1"/>
  <c r="M68" i="4"/>
  <c r="O68" i="4" s="1"/>
  <c r="M69" i="4"/>
  <c r="O69" i="4" s="1"/>
  <c r="M70" i="4"/>
  <c r="O70" i="4" s="1"/>
  <c r="M71" i="4"/>
  <c r="O71" i="4" s="1"/>
  <c r="M72" i="4"/>
  <c r="O72" i="4" s="1"/>
  <c r="M73" i="4"/>
  <c r="O73" i="4" s="1"/>
  <c r="M74" i="4"/>
  <c r="O74" i="4" s="1"/>
  <c r="M75" i="4"/>
  <c r="O75" i="4" s="1"/>
  <c r="M76" i="4"/>
  <c r="O76" i="4" s="1"/>
  <c r="M77" i="4"/>
  <c r="O77" i="4" s="1"/>
  <c r="M78" i="4"/>
  <c r="O78" i="4" s="1"/>
  <c r="M79" i="4"/>
  <c r="O79" i="4" s="1"/>
  <c r="M80" i="4"/>
  <c r="O80" i="4" s="1"/>
  <c r="M81" i="4"/>
  <c r="O81" i="4" s="1"/>
  <c r="M82" i="4"/>
  <c r="O82" i="4" s="1"/>
  <c r="M83" i="4"/>
  <c r="O83" i="4" s="1"/>
  <c r="M84" i="4"/>
  <c r="O84" i="4" s="1"/>
  <c r="M85" i="4"/>
  <c r="O85" i="4" s="1"/>
  <c r="M86" i="4"/>
  <c r="O86" i="4" s="1"/>
  <c r="M87" i="4"/>
  <c r="O87" i="4" s="1"/>
  <c r="M88" i="4"/>
  <c r="O88" i="4" s="1"/>
  <c r="M89" i="4"/>
  <c r="O89" i="4" s="1"/>
  <c r="M90" i="4"/>
  <c r="O90" i="4" s="1"/>
  <c r="M91" i="4"/>
  <c r="O91" i="4" s="1"/>
  <c r="M92" i="4"/>
  <c r="O92" i="4" s="1"/>
  <c r="M93" i="4"/>
  <c r="O93" i="4" s="1"/>
  <c r="M94" i="4"/>
  <c r="O94" i="4" s="1"/>
  <c r="M95" i="4"/>
  <c r="O95" i="4" s="1"/>
  <c r="M96" i="4"/>
  <c r="O96" i="4" s="1"/>
  <c r="M97" i="4"/>
  <c r="O97" i="4" s="1"/>
  <c r="M98" i="4"/>
  <c r="O98" i="4" s="1"/>
  <c r="M99" i="4"/>
  <c r="O99" i="4" s="1"/>
  <c r="M100" i="4"/>
  <c r="O100" i="4" s="1"/>
  <c r="M101" i="4"/>
  <c r="O101" i="4" s="1"/>
  <c r="M102" i="4"/>
  <c r="O102" i="4" s="1"/>
  <c r="M103" i="4"/>
  <c r="O103" i="4" s="1"/>
  <c r="M104" i="4"/>
  <c r="O104" i="4" s="1"/>
  <c r="M105" i="4"/>
  <c r="O105" i="4" s="1"/>
  <c r="M106" i="4"/>
  <c r="O106" i="4" s="1"/>
  <c r="M107" i="4"/>
  <c r="O107" i="4" s="1"/>
  <c r="M108" i="4"/>
  <c r="O108" i="4" s="1"/>
  <c r="M109" i="4"/>
  <c r="O109" i="4" s="1"/>
  <c r="M110" i="4"/>
  <c r="O110" i="4" s="1"/>
  <c r="M111" i="4"/>
  <c r="O111" i="4" s="1"/>
  <c r="M112" i="4"/>
  <c r="O112" i="4" s="1"/>
  <c r="M113" i="4"/>
  <c r="O113" i="4" s="1"/>
  <c r="M114" i="4"/>
  <c r="O114" i="4" s="1"/>
  <c r="M115" i="4"/>
  <c r="O115" i="4" s="1"/>
  <c r="M116" i="4"/>
  <c r="O116" i="4" s="1"/>
  <c r="M117" i="4"/>
  <c r="O117" i="4" s="1"/>
  <c r="M118" i="4"/>
  <c r="O118" i="4" s="1"/>
  <c r="M119" i="4"/>
  <c r="O119" i="4" s="1"/>
  <c r="M120" i="4"/>
  <c r="O120" i="4" s="1"/>
  <c r="M121" i="4"/>
  <c r="O121" i="4" s="1"/>
  <c r="M122" i="4"/>
  <c r="O122" i="4" s="1"/>
  <c r="M123" i="4"/>
  <c r="O123" i="4" s="1"/>
  <c r="M56" i="4"/>
  <c r="O56" i="4" s="1"/>
  <c r="T140" i="4"/>
  <c r="X140" i="4" s="1"/>
  <c r="T141" i="4"/>
  <c r="X141" i="4" s="1"/>
  <c r="T142" i="4"/>
  <c r="X142" i="4" s="1"/>
  <c r="T143" i="4"/>
  <c r="X143" i="4" s="1"/>
  <c r="T144" i="4"/>
  <c r="X144" i="4" s="1"/>
  <c r="T145" i="4"/>
  <c r="X145" i="4" s="1"/>
  <c r="T146" i="4"/>
  <c r="X146" i="4" s="1"/>
  <c r="T147" i="4"/>
  <c r="X147" i="4" s="1"/>
  <c r="T148" i="4"/>
  <c r="X148" i="4" s="1"/>
  <c r="T149" i="4"/>
  <c r="X149" i="4" s="1"/>
  <c r="T150" i="4"/>
  <c r="X150" i="4" s="1"/>
  <c r="T151" i="4"/>
  <c r="X151" i="4" s="1"/>
  <c r="T152" i="4"/>
  <c r="X152" i="4" s="1"/>
  <c r="T153" i="4"/>
  <c r="X153" i="4" s="1"/>
  <c r="T154" i="4"/>
  <c r="X154" i="4" s="1"/>
  <c r="T155" i="4"/>
  <c r="X155" i="4" s="1"/>
  <c r="T156" i="4"/>
  <c r="X156" i="4" s="1"/>
  <c r="T157" i="4"/>
  <c r="X157" i="4" s="1"/>
  <c r="T158" i="4"/>
  <c r="X158" i="4" s="1"/>
  <c r="T159" i="4"/>
  <c r="X159" i="4" s="1"/>
  <c r="T160" i="4"/>
  <c r="X160" i="4" s="1"/>
  <c r="T161" i="4"/>
  <c r="X161" i="4" s="1"/>
  <c r="T162" i="4"/>
  <c r="X162" i="4" s="1"/>
  <c r="T163" i="4"/>
  <c r="X163" i="4" s="1"/>
  <c r="T164" i="4"/>
  <c r="X164" i="4" s="1"/>
  <c r="T165" i="4"/>
  <c r="X165" i="4" s="1"/>
  <c r="T166" i="4"/>
  <c r="X166" i="4" s="1"/>
  <c r="T167" i="4"/>
  <c r="X167" i="4" s="1"/>
  <c r="T168" i="4"/>
  <c r="X168" i="4" s="1"/>
  <c r="T169" i="4"/>
  <c r="X169" i="4" s="1"/>
  <c r="T170" i="4"/>
  <c r="X170" i="4" s="1"/>
  <c r="T171" i="4"/>
  <c r="X171" i="4" s="1"/>
  <c r="T172" i="4"/>
  <c r="X172" i="4" s="1"/>
  <c r="T173" i="4"/>
  <c r="X173" i="4" s="1"/>
  <c r="T174" i="4"/>
  <c r="X174" i="4" s="1"/>
  <c r="T175" i="4"/>
  <c r="X175" i="4" s="1"/>
  <c r="T176" i="4"/>
  <c r="X176" i="4" s="1"/>
  <c r="T177" i="4"/>
  <c r="X177" i="4" s="1"/>
  <c r="T178" i="4"/>
  <c r="X178" i="4" s="1"/>
  <c r="T179" i="4"/>
  <c r="X179" i="4" s="1"/>
  <c r="T180" i="4"/>
  <c r="X180" i="4" s="1"/>
  <c r="T181" i="4"/>
  <c r="X181" i="4" s="1"/>
  <c r="T182" i="4"/>
  <c r="X182" i="4" s="1"/>
  <c r="T183" i="4"/>
  <c r="X183" i="4" s="1"/>
  <c r="T184" i="4"/>
  <c r="X184" i="4" s="1"/>
  <c r="T185" i="4"/>
  <c r="X185" i="4" s="1"/>
  <c r="T186" i="4"/>
  <c r="X186" i="4" s="1"/>
  <c r="T187" i="4"/>
  <c r="X187" i="4" s="1"/>
  <c r="T188" i="4"/>
  <c r="X188" i="4" s="1"/>
  <c r="T189" i="4"/>
  <c r="X189" i="4" s="1"/>
  <c r="T190" i="4"/>
  <c r="X190" i="4" s="1"/>
  <c r="T191" i="4"/>
  <c r="X191" i="4" s="1"/>
  <c r="T192" i="4"/>
  <c r="X192" i="4" s="1"/>
  <c r="T193" i="4"/>
  <c r="X193" i="4" s="1"/>
  <c r="T194" i="4"/>
  <c r="X194" i="4" s="1"/>
  <c r="T195" i="4"/>
  <c r="X195" i="4" s="1"/>
  <c r="T196" i="4"/>
  <c r="X196" i="4" s="1"/>
  <c r="T197" i="4"/>
  <c r="X197" i="4" s="1"/>
  <c r="T198" i="4"/>
  <c r="X198" i="4" s="1"/>
  <c r="T199" i="4"/>
  <c r="X199" i="4" s="1"/>
  <c r="T200" i="4"/>
  <c r="X200" i="4" s="1"/>
  <c r="T201" i="4"/>
  <c r="X201" i="4" s="1"/>
  <c r="T202" i="4"/>
  <c r="X202" i="4" s="1"/>
  <c r="T203" i="4"/>
  <c r="X203" i="4" s="1"/>
  <c r="T204" i="4"/>
  <c r="X204" i="4" s="1"/>
  <c r="T205" i="4"/>
  <c r="X205" i="4" s="1"/>
  <c r="T206" i="4"/>
  <c r="X206" i="4" s="1"/>
  <c r="T207" i="4"/>
  <c r="X207" i="4" s="1"/>
  <c r="T208" i="4"/>
  <c r="X208" i="4" s="1"/>
  <c r="T209" i="4"/>
  <c r="X209" i="4" s="1"/>
  <c r="T210" i="4"/>
  <c r="X210" i="4" s="1"/>
  <c r="T211" i="4"/>
  <c r="X211" i="4" s="1"/>
  <c r="T212" i="4"/>
  <c r="X212" i="4" s="1"/>
  <c r="T213" i="4"/>
  <c r="X213" i="4" s="1"/>
  <c r="T214" i="4"/>
  <c r="X214" i="4" s="1"/>
  <c r="T215" i="4"/>
  <c r="X215" i="4" s="1"/>
  <c r="T216" i="4"/>
  <c r="X216" i="4" s="1"/>
  <c r="T217" i="4"/>
  <c r="X217" i="4" s="1"/>
  <c r="T218" i="4"/>
  <c r="X218" i="4" s="1"/>
  <c r="T219" i="4"/>
  <c r="X219" i="4" s="1"/>
  <c r="T220" i="4"/>
  <c r="X220" i="4" s="1"/>
  <c r="T221" i="4"/>
  <c r="X221" i="4" s="1"/>
  <c r="T222" i="4"/>
  <c r="X222" i="4" s="1"/>
  <c r="T223" i="4"/>
  <c r="X223" i="4" s="1"/>
  <c r="T224" i="4"/>
  <c r="X224" i="4" s="1"/>
  <c r="T225" i="4"/>
  <c r="X225" i="4" s="1"/>
  <c r="T226" i="4"/>
  <c r="X226" i="4" s="1"/>
  <c r="T227" i="4"/>
  <c r="X227" i="4" s="1"/>
  <c r="T228" i="4"/>
  <c r="X228" i="4" s="1"/>
  <c r="T229" i="4"/>
  <c r="X229" i="4" s="1"/>
  <c r="T230" i="4"/>
  <c r="X230" i="4" s="1"/>
  <c r="T231" i="4"/>
  <c r="X231" i="4" s="1"/>
  <c r="T232" i="4"/>
  <c r="X232" i="4" s="1"/>
  <c r="T233" i="4"/>
  <c r="X233" i="4" s="1"/>
  <c r="T234" i="4"/>
  <c r="X234" i="4" s="1"/>
  <c r="T235" i="4"/>
  <c r="X235" i="4" s="1"/>
  <c r="T236" i="4"/>
  <c r="X236" i="4" s="1"/>
  <c r="T237" i="4"/>
  <c r="X237" i="4" s="1"/>
  <c r="T238" i="4"/>
  <c r="X238" i="4" s="1"/>
  <c r="T239" i="4"/>
  <c r="X239" i="4" s="1"/>
  <c r="T240" i="4"/>
  <c r="X240" i="4" s="1"/>
  <c r="T241" i="4"/>
  <c r="X241" i="4" s="1"/>
  <c r="T242" i="4"/>
  <c r="X242" i="4" s="1"/>
  <c r="T243" i="4"/>
  <c r="X243" i="4" s="1"/>
  <c r="T244" i="4"/>
  <c r="X244" i="4" s="1"/>
  <c r="T245" i="4"/>
  <c r="X245" i="4" s="1"/>
  <c r="T246" i="4"/>
  <c r="X246" i="4" s="1"/>
  <c r="T247" i="4"/>
  <c r="X247" i="4" s="1"/>
  <c r="T248" i="4"/>
  <c r="X248" i="4" s="1"/>
  <c r="T249" i="4"/>
  <c r="X249" i="4" s="1"/>
  <c r="T250" i="4"/>
  <c r="X250" i="4" s="1"/>
  <c r="T139" i="4"/>
  <c r="X139" i="4" s="1"/>
  <c r="A3" i="11"/>
  <c r="B8" i="7"/>
  <c r="F57" i="4"/>
  <c r="R137" i="4" l="1"/>
  <c r="P137" i="4"/>
  <c r="N137" i="4"/>
  <c r="L137" i="4"/>
  <c r="M54" i="4"/>
  <c r="M53" i="4"/>
  <c r="K54" i="4"/>
  <c r="K53" i="4"/>
  <c r="R136" i="4" s="1"/>
  <c r="G54" i="4"/>
  <c r="E54" i="4"/>
  <c r="C54" i="4"/>
  <c r="J137" i="4" s="1"/>
  <c r="I54" i="4"/>
  <c r="I53" i="4"/>
  <c r="P136" i="4" s="1"/>
  <c r="G53" i="4"/>
  <c r="N136" i="4" s="1"/>
  <c r="E53" i="4"/>
  <c r="L136" i="4" s="1"/>
  <c r="C53" i="4"/>
  <c r="J136" i="4" s="1"/>
  <c r="F250" i="4"/>
  <c r="I250" i="4" s="1"/>
  <c r="E250" i="4"/>
  <c r="F249" i="4"/>
  <c r="I249" i="4" s="1"/>
  <c r="E249" i="4"/>
  <c r="F248" i="4"/>
  <c r="I248" i="4" s="1"/>
  <c r="E248" i="4"/>
  <c r="F247" i="4"/>
  <c r="I247" i="4" s="1"/>
  <c r="E247" i="4"/>
  <c r="F246" i="4"/>
  <c r="I246" i="4" s="1"/>
  <c r="E246" i="4"/>
  <c r="F245" i="4"/>
  <c r="I245" i="4" s="1"/>
  <c r="E245" i="4"/>
  <c r="F244" i="4"/>
  <c r="I244" i="4" s="1"/>
  <c r="E244" i="4"/>
  <c r="F243" i="4"/>
  <c r="I243" i="4" s="1"/>
  <c r="E243" i="4"/>
  <c r="F242" i="4"/>
  <c r="I242" i="4" s="1"/>
  <c r="E242" i="4"/>
  <c r="F241" i="4"/>
  <c r="I241" i="4" s="1"/>
  <c r="E241" i="4"/>
  <c r="F240" i="4"/>
  <c r="I240" i="4" s="1"/>
  <c r="E240" i="4"/>
  <c r="F239" i="4"/>
  <c r="I239" i="4" s="1"/>
  <c r="E239" i="4"/>
  <c r="F238" i="4"/>
  <c r="I238" i="4" s="1"/>
  <c r="E238" i="4"/>
  <c r="F237" i="4"/>
  <c r="I237" i="4" s="1"/>
  <c r="E237" i="4"/>
  <c r="F236" i="4"/>
  <c r="I236" i="4" s="1"/>
  <c r="E236" i="4"/>
  <c r="F235" i="4"/>
  <c r="I235" i="4" s="1"/>
  <c r="E235" i="4"/>
  <c r="F234" i="4"/>
  <c r="I234" i="4" s="1"/>
  <c r="E234" i="4"/>
  <c r="F233" i="4"/>
  <c r="I233" i="4" s="1"/>
  <c r="E233" i="4"/>
  <c r="F232" i="4"/>
  <c r="I232" i="4" s="1"/>
  <c r="E232" i="4"/>
  <c r="F231" i="4"/>
  <c r="I231" i="4" s="1"/>
  <c r="E231" i="4"/>
  <c r="F230" i="4"/>
  <c r="I230" i="4" s="1"/>
  <c r="E230" i="4"/>
  <c r="F229" i="4"/>
  <c r="I229" i="4" s="1"/>
  <c r="E229" i="4"/>
  <c r="F228" i="4"/>
  <c r="I228" i="4" s="1"/>
  <c r="E228" i="4"/>
  <c r="F227" i="4"/>
  <c r="I227" i="4" s="1"/>
  <c r="E227" i="4"/>
  <c r="F226" i="4"/>
  <c r="I226" i="4" s="1"/>
  <c r="E226" i="4"/>
  <c r="F225" i="4"/>
  <c r="I225" i="4" s="1"/>
  <c r="E225" i="4"/>
  <c r="F224" i="4"/>
  <c r="I224" i="4" s="1"/>
  <c r="E224" i="4"/>
  <c r="F223" i="4"/>
  <c r="I223" i="4" s="1"/>
  <c r="E223" i="4"/>
  <c r="F222" i="4"/>
  <c r="I222" i="4" s="1"/>
  <c r="E222" i="4"/>
  <c r="F221" i="4"/>
  <c r="I221" i="4" s="1"/>
  <c r="E221" i="4"/>
  <c r="F220" i="4"/>
  <c r="I220" i="4" s="1"/>
  <c r="E220" i="4"/>
  <c r="F219" i="4"/>
  <c r="I219" i="4" s="1"/>
  <c r="E219" i="4"/>
  <c r="F218" i="4"/>
  <c r="I218" i="4" s="1"/>
  <c r="E218" i="4"/>
  <c r="F217" i="4"/>
  <c r="I217" i="4" s="1"/>
  <c r="E217" i="4"/>
  <c r="F216" i="4"/>
  <c r="I216" i="4" s="1"/>
  <c r="E216" i="4"/>
  <c r="F215" i="4"/>
  <c r="I215" i="4" s="1"/>
  <c r="E215" i="4"/>
  <c r="F214" i="4"/>
  <c r="I214" i="4" s="1"/>
  <c r="E214" i="4"/>
  <c r="F213" i="4"/>
  <c r="I213" i="4" s="1"/>
  <c r="E213" i="4"/>
  <c r="F212" i="4"/>
  <c r="I212" i="4" s="1"/>
  <c r="E212" i="4"/>
  <c r="F211" i="4"/>
  <c r="I211" i="4" s="1"/>
  <c r="E211" i="4"/>
  <c r="F210" i="4"/>
  <c r="I210" i="4" s="1"/>
  <c r="E210" i="4"/>
  <c r="F209" i="4"/>
  <c r="I209" i="4" s="1"/>
  <c r="E209" i="4"/>
  <c r="F208" i="4"/>
  <c r="I208" i="4" s="1"/>
  <c r="E208" i="4"/>
  <c r="F207" i="4"/>
  <c r="I207" i="4" s="1"/>
  <c r="E207" i="4"/>
  <c r="F206" i="4"/>
  <c r="I206" i="4" s="1"/>
  <c r="E206" i="4"/>
  <c r="F205" i="4"/>
  <c r="I205" i="4" s="1"/>
  <c r="E205" i="4"/>
  <c r="F204" i="4"/>
  <c r="I204" i="4" s="1"/>
  <c r="E204" i="4"/>
  <c r="F203" i="4"/>
  <c r="I203" i="4" s="1"/>
  <c r="E203" i="4"/>
  <c r="F202" i="4"/>
  <c r="I202" i="4" s="1"/>
  <c r="E202" i="4"/>
  <c r="F201" i="4"/>
  <c r="I201" i="4" s="1"/>
  <c r="E201" i="4"/>
  <c r="F200" i="4"/>
  <c r="I200" i="4" s="1"/>
  <c r="E200" i="4"/>
  <c r="F199" i="4"/>
  <c r="I199" i="4" s="1"/>
  <c r="E199" i="4"/>
  <c r="F198" i="4"/>
  <c r="I198" i="4" s="1"/>
  <c r="E198" i="4"/>
  <c r="F197" i="4"/>
  <c r="I197" i="4" s="1"/>
  <c r="E197" i="4"/>
  <c r="F196" i="4"/>
  <c r="I196" i="4" s="1"/>
  <c r="E196" i="4"/>
  <c r="F195" i="4"/>
  <c r="I195" i="4" s="1"/>
  <c r="E195" i="4"/>
  <c r="F194" i="4"/>
  <c r="I194" i="4" s="1"/>
  <c r="E194" i="4"/>
  <c r="F193" i="4"/>
  <c r="I193" i="4" s="1"/>
  <c r="E193" i="4"/>
  <c r="F192" i="4"/>
  <c r="I192" i="4" s="1"/>
  <c r="E192" i="4"/>
  <c r="F191" i="4"/>
  <c r="I191" i="4" s="1"/>
  <c r="E191" i="4"/>
  <c r="F190" i="4"/>
  <c r="I190" i="4" s="1"/>
  <c r="E190" i="4"/>
  <c r="F189" i="4"/>
  <c r="I189" i="4" s="1"/>
  <c r="E189" i="4"/>
  <c r="F188" i="4"/>
  <c r="I188" i="4" s="1"/>
  <c r="E188" i="4"/>
  <c r="F187" i="4"/>
  <c r="I187" i="4" s="1"/>
  <c r="E187" i="4"/>
  <c r="F186" i="4"/>
  <c r="I186" i="4" s="1"/>
  <c r="E186" i="4"/>
  <c r="F185" i="4"/>
  <c r="I185" i="4" s="1"/>
  <c r="E185" i="4"/>
  <c r="F184" i="4"/>
  <c r="I184" i="4" s="1"/>
  <c r="E184" i="4"/>
  <c r="F183" i="4"/>
  <c r="I183" i="4" s="1"/>
  <c r="E183" i="4"/>
  <c r="F182" i="4"/>
  <c r="I182" i="4" s="1"/>
  <c r="E182" i="4"/>
  <c r="F181" i="4"/>
  <c r="I181" i="4" s="1"/>
  <c r="E181" i="4"/>
  <c r="F180" i="4"/>
  <c r="I180" i="4" s="1"/>
  <c r="E180" i="4"/>
  <c r="F179" i="4"/>
  <c r="I179" i="4" s="1"/>
  <c r="E179" i="4"/>
  <c r="F178" i="4"/>
  <c r="I178" i="4" s="1"/>
  <c r="E178" i="4"/>
  <c r="F177" i="4"/>
  <c r="I177" i="4" s="1"/>
  <c r="E177" i="4"/>
  <c r="F176" i="4"/>
  <c r="I176" i="4" s="1"/>
  <c r="E176" i="4"/>
  <c r="F175" i="4"/>
  <c r="I175" i="4" s="1"/>
  <c r="E175" i="4"/>
  <c r="F174" i="4"/>
  <c r="I174" i="4" s="1"/>
  <c r="E174" i="4"/>
  <c r="F173" i="4"/>
  <c r="I173" i="4" s="1"/>
  <c r="E173" i="4"/>
  <c r="F172" i="4"/>
  <c r="I172" i="4" s="1"/>
  <c r="E172" i="4"/>
  <c r="F171" i="4"/>
  <c r="I171" i="4" s="1"/>
  <c r="E171" i="4"/>
  <c r="F170" i="4"/>
  <c r="I170" i="4" s="1"/>
  <c r="E170" i="4"/>
  <c r="F169" i="4"/>
  <c r="I169" i="4" s="1"/>
  <c r="E169" i="4"/>
  <c r="F168" i="4"/>
  <c r="I168" i="4" s="1"/>
  <c r="E168" i="4"/>
  <c r="F167" i="4"/>
  <c r="I167" i="4" s="1"/>
  <c r="E167" i="4"/>
  <c r="F166" i="4"/>
  <c r="I166" i="4" s="1"/>
  <c r="E166" i="4"/>
  <c r="F165" i="4"/>
  <c r="I165" i="4" s="1"/>
  <c r="E165" i="4"/>
  <c r="F164" i="4"/>
  <c r="I164" i="4" s="1"/>
  <c r="E164" i="4"/>
  <c r="F163" i="4"/>
  <c r="I163" i="4" s="1"/>
  <c r="E163" i="4"/>
  <c r="F162" i="4"/>
  <c r="I162" i="4" s="1"/>
  <c r="E162" i="4"/>
  <c r="F161" i="4"/>
  <c r="I161" i="4" s="1"/>
  <c r="E161" i="4"/>
  <c r="F160" i="4"/>
  <c r="I160" i="4" s="1"/>
  <c r="E160" i="4"/>
  <c r="F159" i="4"/>
  <c r="I159" i="4" s="1"/>
  <c r="E159" i="4"/>
  <c r="F158" i="4"/>
  <c r="I158" i="4" s="1"/>
  <c r="E158" i="4"/>
  <c r="F157" i="4"/>
  <c r="I157" i="4" s="1"/>
  <c r="E157" i="4"/>
  <c r="F156" i="4"/>
  <c r="I156" i="4" s="1"/>
  <c r="E156" i="4"/>
  <c r="F155" i="4"/>
  <c r="I155" i="4" s="1"/>
  <c r="E155" i="4"/>
  <c r="F154" i="4"/>
  <c r="I154" i="4" s="1"/>
  <c r="E154" i="4"/>
  <c r="F153" i="4"/>
  <c r="I153" i="4" s="1"/>
  <c r="E153" i="4"/>
  <c r="F152" i="4"/>
  <c r="I152" i="4" s="1"/>
  <c r="E152" i="4"/>
  <c r="F151" i="4"/>
  <c r="I151" i="4" s="1"/>
  <c r="E151" i="4"/>
  <c r="F150" i="4"/>
  <c r="I150" i="4" s="1"/>
  <c r="E150" i="4"/>
  <c r="F149" i="4"/>
  <c r="I149" i="4" s="1"/>
  <c r="E149" i="4"/>
  <c r="F148" i="4"/>
  <c r="E148" i="4"/>
  <c r="F147" i="4"/>
  <c r="E147" i="4"/>
  <c r="F146" i="4"/>
  <c r="E146" i="4"/>
  <c r="F145" i="4"/>
  <c r="E145" i="4"/>
  <c r="F144" i="4"/>
  <c r="E144" i="4"/>
  <c r="F143" i="4"/>
  <c r="E143" i="4"/>
  <c r="F142" i="4"/>
  <c r="E142" i="4"/>
  <c r="F141" i="4"/>
  <c r="E141" i="4"/>
  <c r="F140" i="4"/>
  <c r="E140" i="4"/>
  <c r="F139" i="4"/>
  <c r="E139" i="4"/>
  <c r="G129" i="4"/>
  <c r="B125" i="4"/>
  <c r="L123" i="4"/>
  <c r="J123" i="4"/>
  <c r="H123" i="4"/>
  <c r="F123" i="4"/>
  <c r="D123" i="4"/>
  <c r="L122" i="4"/>
  <c r="J122" i="4"/>
  <c r="H122" i="4"/>
  <c r="F122" i="4"/>
  <c r="D122" i="4"/>
  <c r="L121" i="4"/>
  <c r="J121" i="4"/>
  <c r="H121" i="4"/>
  <c r="F121" i="4"/>
  <c r="D121" i="4"/>
  <c r="L120" i="4"/>
  <c r="J120" i="4"/>
  <c r="H120" i="4"/>
  <c r="F120" i="4"/>
  <c r="D120" i="4"/>
  <c r="L119" i="4"/>
  <c r="J119" i="4"/>
  <c r="H119" i="4"/>
  <c r="F119" i="4"/>
  <c r="D119" i="4"/>
  <c r="L118" i="4"/>
  <c r="J118" i="4"/>
  <c r="H118" i="4"/>
  <c r="F118" i="4"/>
  <c r="D118" i="4"/>
  <c r="L117" i="4"/>
  <c r="J117" i="4"/>
  <c r="H117" i="4"/>
  <c r="F117" i="4"/>
  <c r="D117" i="4"/>
  <c r="L116" i="4"/>
  <c r="J116" i="4"/>
  <c r="H116" i="4"/>
  <c r="F116" i="4"/>
  <c r="D116" i="4"/>
  <c r="L115" i="4"/>
  <c r="J115" i="4"/>
  <c r="H115" i="4"/>
  <c r="F115" i="4"/>
  <c r="D115" i="4"/>
  <c r="L114" i="4"/>
  <c r="J114" i="4"/>
  <c r="H114" i="4"/>
  <c r="F114" i="4"/>
  <c r="D114" i="4"/>
  <c r="L113" i="4"/>
  <c r="J113" i="4"/>
  <c r="H113" i="4"/>
  <c r="F113" i="4"/>
  <c r="D113" i="4"/>
  <c r="L112" i="4"/>
  <c r="J112" i="4"/>
  <c r="H112" i="4"/>
  <c r="F112" i="4"/>
  <c r="D112" i="4"/>
  <c r="L111" i="4"/>
  <c r="J111" i="4"/>
  <c r="H111" i="4"/>
  <c r="F111" i="4"/>
  <c r="D111" i="4"/>
  <c r="L110" i="4"/>
  <c r="J110" i="4"/>
  <c r="H110" i="4"/>
  <c r="F110" i="4"/>
  <c r="D110" i="4"/>
  <c r="L109" i="4"/>
  <c r="J109" i="4"/>
  <c r="H109" i="4"/>
  <c r="F109" i="4"/>
  <c r="D109" i="4"/>
  <c r="L108" i="4"/>
  <c r="J108" i="4"/>
  <c r="H108" i="4"/>
  <c r="F108" i="4"/>
  <c r="D108" i="4"/>
  <c r="L107" i="4"/>
  <c r="J107" i="4"/>
  <c r="H107" i="4"/>
  <c r="F107" i="4"/>
  <c r="D107" i="4"/>
  <c r="L106" i="4"/>
  <c r="J106" i="4"/>
  <c r="H106" i="4"/>
  <c r="F106" i="4"/>
  <c r="D106" i="4"/>
  <c r="L105" i="4"/>
  <c r="J105" i="4"/>
  <c r="H105" i="4"/>
  <c r="F105" i="4"/>
  <c r="D105" i="4"/>
  <c r="L104" i="4"/>
  <c r="J104" i="4"/>
  <c r="H104" i="4"/>
  <c r="F104" i="4"/>
  <c r="D104" i="4"/>
  <c r="L103" i="4"/>
  <c r="J103" i="4"/>
  <c r="H103" i="4"/>
  <c r="F103" i="4"/>
  <c r="D103" i="4"/>
  <c r="L102" i="4"/>
  <c r="J102" i="4"/>
  <c r="H102" i="4"/>
  <c r="F102" i="4"/>
  <c r="D102" i="4"/>
  <c r="L101" i="4"/>
  <c r="J101" i="4"/>
  <c r="H101" i="4"/>
  <c r="F101" i="4"/>
  <c r="D101" i="4"/>
  <c r="L100" i="4"/>
  <c r="J100" i="4"/>
  <c r="H100" i="4"/>
  <c r="F100" i="4"/>
  <c r="D100" i="4"/>
  <c r="L99" i="4"/>
  <c r="J99" i="4"/>
  <c r="H99" i="4"/>
  <c r="F99" i="4"/>
  <c r="D99" i="4"/>
  <c r="L98" i="4"/>
  <c r="J98" i="4"/>
  <c r="H98" i="4"/>
  <c r="F98" i="4"/>
  <c r="D98" i="4"/>
  <c r="L97" i="4"/>
  <c r="J97" i="4"/>
  <c r="H97" i="4"/>
  <c r="F97" i="4"/>
  <c r="D97" i="4"/>
  <c r="L96" i="4"/>
  <c r="J96" i="4"/>
  <c r="H96" i="4"/>
  <c r="F96" i="4"/>
  <c r="D96" i="4"/>
  <c r="L95" i="4"/>
  <c r="J95" i="4"/>
  <c r="H95" i="4"/>
  <c r="F95" i="4"/>
  <c r="D95" i="4"/>
  <c r="L94" i="4"/>
  <c r="J94" i="4"/>
  <c r="H94" i="4"/>
  <c r="F94" i="4"/>
  <c r="D94" i="4"/>
  <c r="L93" i="4"/>
  <c r="J93" i="4"/>
  <c r="H93" i="4"/>
  <c r="F93" i="4"/>
  <c r="D93" i="4"/>
  <c r="L92" i="4"/>
  <c r="J92" i="4"/>
  <c r="H92" i="4"/>
  <c r="F92" i="4"/>
  <c r="D92" i="4"/>
  <c r="L91" i="4"/>
  <c r="J91" i="4"/>
  <c r="H91" i="4"/>
  <c r="F91" i="4"/>
  <c r="D91" i="4"/>
  <c r="L90" i="4"/>
  <c r="J90" i="4"/>
  <c r="H90" i="4"/>
  <c r="F90" i="4"/>
  <c r="D90" i="4"/>
  <c r="L89" i="4"/>
  <c r="J89" i="4"/>
  <c r="H89" i="4"/>
  <c r="F89" i="4"/>
  <c r="D89" i="4"/>
  <c r="L88" i="4"/>
  <c r="J88" i="4"/>
  <c r="H88" i="4"/>
  <c r="F88" i="4"/>
  <c r="D88" i="4"/>
  <c r="L87" i="4"/>
  <c r="J87" i="4"/>
  <c r="H87" i="4"/>
  <c r="F87" i="4"/>
  <c r="D87" i="4"/>
  <c r="L86" i="4"/>
  <c r="J86" i="4"/>
  <c r="H86" i="4"/>
  <c r="F86" i="4"/>
  <c r="D86" i="4"/>
  <c r="L85" i="4"/>
  <c r="J85" i="4"/>
  <c r="H85" i="4"/>
  <c r="F85" i="4"/>
  <c r="D85" i="4"/>
  <c r="L84" i="4"/>
  <c r="J84" i="4"/>
  <c r="H84" i="4"/>
  <c r="F84" i="4"/>
  <c r="D84" i="4"/>
  <c r="L83" i="4"/>
  <c r="J83" i="4"/>
  <c r="H83" i="4"/>
  <c r="F83" i="4"/>
  <c r="D83" i="4"/>
  <c r="L82" i="4"/>
  <c r="J82" i="4"/>
  <c r="H82" i="4"/>
  <c r="F82" i="4"/>
  <c r="D82" i="4"/>
  <c r="L81" i="4"/>
  <c r="J81" i="4"/>
  <c r="H81" i="4"/>
  <c r="F81" i="4"/>
  <c r="D81" i="4"/>
  <c r="L80" i="4"/>
  <c r="J80" i="4"/>
  <c r="H80" i="4"/>
  <c r="F80" i="4"/>
  <c r="D80" i="4"/>
  <c r="L79" i="4"/>
  <c r="J79" i="4"/>
  <c r="H79" i="4"/>
  <c r="F79" i="4"/>
  <c r="D79" i="4"/>
  <c r="L78" i="4"/>
  <c r="J78" i="4"/>
  <c r="H78" i="4"/>
  <c r="F78" i="4"/>
  <c r="D78" i="4"/>
  <c r="L77" i="4"/>
  <c r="J77" i="4"/>
  <c r="H77" i="4"/>
  <c r="F77" i="4"/>
  <c r="D77" i="4"/>
  <c r="L76" i="4"/>
  <c r="J76" i="4"/>
  <c r="H76" i="4"/>
  <c r="F76" i="4"/>
  <c r="D76" i="4"/>
  <c r="L75" i="4"/>
  <c r="J75" i="4"/>
  <c r="H75" i="4"/>
  <c r="F75" i="4"/>
  <c r="D75" i="4"/>
  <c r="L74" i="4"/>
  <c r="J74" i="4"/>
  <c r="H74" i="4"/>
  <c r="F74" i="4"/>
  <c r="D74" i="4"/>
  <c r="L73" i="4"/>
  <c r="J73" i="4"/>
  <c r="H73" i="4"/>
  <c r="F73" i="4"/>
  <c r="D73" i="4"/>
  <c r="L72" i="4"/>
  <c r="J72" i="4"/>
  <c r="H72" i="4"/>
  <c r="F72" i="4"/>
  <c r="D72" i="4"/>
  <c r="L71" i="4"/>
  <c r="J71" i="4"/>
  <c r="H71" i="4"/>
  <c r="F71" i="4"/>
  <c r="D71" i="4"/>
  <c r="L70" i="4"/>
  <c r="J70" i="4"/>
  <c r="H70" i="4"/>
  <c r="F70" i="4"/>
  <c r="D70" i="4"/>
  <c r="L69" i="4"/>
  <c r="J69" i="4"/>
  <c r="H69" i="4"/>
  <c r="F69" i="4"/>
  <c r="D69" i="4"/>
  <c r="L68" i="4"/>
  <c r="J68" i="4"/>
  <c r="H68" i="4"/>
  <c r="F68" i="4"/>
  <c r="D68" i="4"/>
  <c r="L67" i="4"/>
  <c r="J67" i="4"/>
  <c r="H67" i="4"/>
  <c r="F67" i="4"/>
  <c r="D67" i="4"/>
  <c r="L66" i="4"/>
  <c r="J66" i="4"/>
  <c r="H66" i="4"/>
  <c r="F66" i="4"/>
  <c r="D66" i="4"/>
  <c r="L65" i="4"/>
  <c r="J65" i="4"/>
  <c r="H65" i="4"/>
  <c r="F65" i="4"/>
  <c r="D65" i="4"/>
  <c r="L64" i="4"/>
  <c r="J64" i="4"/>
  <c r="H64" i="4"/>
  <c r="F64" i="4"/>
  <c r="D64" i="4"/>
  <c r="L63" i="4"/>
  <c r="J63" i="4"/>
  <c r="H63" i="4"/>
  <c r="F63" i="4"/>
  <c r="D63" i="4"/>
  <c r="L62" i="4"/>
  <c r="J62" i="4"/>
  <c r="H62" i="4"/>
  <c r="F62" i="4"/>
  <c r="D62" i="4"/>
  <c r="L61" i="4"/>
  <c r="J61" i="4"/>
  <c r="H61" i="4"/>
  <c r="F61" i="4"/>
  <c r="D61" i="4"/>
  <c r="L60" i="4"/>
  <c r="J60" i="4"/>
  <c r="H60" i="4"/>
  <c r="F60" i="4"/>
  <c r="D60" i="4"/>
  <c r="L59" i="4"/>
  <c r="J59" i="4"/>
  <c r="H59" i="4"/>
  <c r="F59" i="4"/>
  <c r="D59" i="4"/>
  <c r="L58" i="4"/>
  <c r="J58" i="4"/>
  <c r="H58" i="4"/>
  <c r="F58" i="4"/>
  <c r="D58" i="4"/>
  <c r="L57" i="4"/>
  <c r="J57" i="4"/>
  <c r="H57" i="4"/>
  <c r="D57" i="4"/>
  <c r="L56" i="4"/>
  <c r="J56" i="4"/>
  <c r="H56" i="4"/>
  <c r="F56" i="4"/>
  <c r="D56" i="4"/>
  <c r="I252" i="4" l="1"/>
  <c r="U159" i="4"/>
  <c r="M159" i="4"/>
  <c r="W159" i="4"/>
  <c r="O159" i="4"/>
  <c r="Q159" i="4"/>
  <c r="K159" i="4"/>
  <c r="S159" i="4"/>
  <c r="O179" i="4"/>
  <c r="Q179" i="4"/>
  <c r="S179" i="4"/>
  <c r="U179" i="4"/>
  <c r="M179" i="4"/>
  <c r="W179" i="4"/>
  <c r="K179" i="4"/>
  <c r="O203" i="4"/>
  <c r="Q203" i="4"/>
  <c r="S203" i="4"/>
  <c r="U203" i="4"/>
  <c r="M203" i="4"/>
  <c r="K203" i="4"/>
  <c r="W203" i="4"/>
  <c r="O211" i="4"/>
  <c r="Q211" i="4"/>
  <c r="S211" i="4"/>
  <c r="U211" i="4"/>
  <c r="W211" i="4"/>
  <c r="M211" i="4"/>
  <c r="K211" i="4"/>
  <c r="U215" i="4"/>
  <c r="M215" i="4"/>
  <c r="W215" i="4"/>
  <c r="O215" i="4"/>
  <c r="Q215" i="4"/>
  <c r="S215" i="4"/>
  <c r="K215" i="4"/>
  <c r="O219" i="4"/>
  <c r="Q219" i="4"/>
  <c r="S219" i="4"/>
  <c r="U219" i="4"/>
  <c r="W219" i="4"/>
  <c r="M219" i="4"/>
  <c r="K219" i="4"/>
  <c r="U223" i="4"/>
  <c r="M223" i="4"/>
  <c r="W223" i="4"/>
  <c r="O223" i="4"/>
  <c r="Q223" i="4"/>
  <c r="S223" i="4"/>
  <c r="K223" i="4"/>
  <c r="O227" i="4"/>
  <c r="Q227" i="4"/>
  <c r="S227" i="4"/>
  <c r="U227" i="4"/>
  <c r="W227" i="4"/>
  <c r="K227" i="4"/>
  <c r="M227" i="4"/>
  <c r="U231" i="4"/>
  <c r="M231" i="4"/>
  <c r="W231" i="4"/>
  <c r="O231" i="4"/>
  <c r="Q231" i="4"/>
  <c r="K231" i="4"/>
  <c r="S231" i="4"/>
  <c r="O235" i="4"/>
  <c r="Q235" i="4"/>
  <c r="S235" i="4"/>
  <c r="U235" i="4"/>
  <c r="M235" i="4"/>
  <c r="W235" i="4"/>
  <c r="K235" i="4"/>
  <c r="U239" i="4"/>
  <c r="M239" i="4"/>
  <c r="W239" i="4"/>
  <c r="O239" i="4"/>
  <c r="Q239" i="4"/>
  <c r="K239" i="4"/>
  <c r="S239" i="4"/>
  <c r="O243" i="4"/>
  <c r="Q243" i="4"/>
  <c r="S243" i="4"/>
  <c r="U243" i="4"/>
  <c r="W243" i="4"/>
  <c r="K243" i="4"/>
  <c r="M243" i="4"/>
  <c r="U247" i="4"/>
  <c r="M247" i="4"/>
  <c r="W247" i="4"/>
  <c r="O247" i="4"/>
  <c r="Q247" i="4"/>
  <c r="K247" i="4"/>
  <c r="S247" i="4"/>
  <c r="O163" i="4"/>
  <c r="Q163" i="4"/>
  <c r="S163" i="4"/>
  <c r="U163" i="4"/>
  <c r="W163" i="4"/>
  <c r="M163" i="4"/>
  <c r="K163" i="4"/>
  <c r="U199" i="4"/>
  <c r="M199" i="4"/>
  <c r="W199" i="4"/>
  <c r="O199" i="4"/>
  <c r="Q199" i="4"/>
  <c r="K199" i="4"/>
  <c r="S199" i="4"/>
  <c r="W140" i="4"/>
  <c r="K140" i="4"/>
  <c r="O140" i="4"/>
  <c r="Q140" i="4"/>
  <c r="S140" i="4"/>
  <c r="M140" i="4"/>
  <c r="U140" i="4"/>
  <c r="W148" i="4"/>
  <c r="O148" i="4"/>
  <c r="Q148" i="4"/>
  <c r="S148" i="4"/>
  <c r="K148" i="4"/>
  <c r="M148" i="4"/>
  <c r="U148" i="4"/>
  <c r="W156" i="4"/>
  <c r="O156" i="4"/>
  <c r="Q156" i="4"/>
  <c r="S156" i="4"/>
  <c r="M156" i="4"/>
  <c r="K156" i="4"/>
  <c r="U156" i="4"/>
  <c r="W164" i="4"/>
  <c r="O164" i="4"/>
  <c r="Q164" i="4"/>
  <c r="S164" i="4"/>
  <c r="U164" i="4"/>
  <c r="M164" i="4"/>
  <c r="K164" i="4"/>
  <c r="S168" i="4"/>
  <c r="U168" i="4"/>
  <c r="W168" i="4"/>
  <c r="O168" i="4"/>
  <c r="K168" i="4"/>
  <c r="Q168" i="4"/>
  <c r="M168" i="4"/>
  <c r="S176" i="4"/>
  <c r="U176" i="4"/>
  <c r="W176" i="4"/>
  <c r="O176" i="4"/>
  <c r="M176" i="4"/>
  <c r="Q176" i="4"/>
  <c r="K176" i="4"/>
  <c r="S184" i="4"/>
  <c r="U184" i="4"/>
  <c r="W184" i="4"/>
  <c r="O184" i="4"/>
  <c r="M184" i="4"/>
  <c r="K184" i="4"/>
  <c r="Q184" i="4"/>
  <c r="W188" i="4"/>
  <c r="O188" i="4"/>
  <c r="Q188" i="4"/>
  <c r="S188" i="4"/>
  <c r="U188" i="4"/>
  <c r="M188" i="4"/>
  <c r="K188" i="4"/>
  <c r="S192" i="4"/>
  <c r="U192" i="4"/>
  <c r="W192" i="4"/>
  <c r="O192" i="4"/>
  <c r="K192" i="4"/>
  <c r="Q192" i="4"/>
  <c r="M192" i="4"/>
  <c r="W196" i="4"/>
  <c r="O196" i="4"/>
  <c r="Q196" i="4"/>
  <c r="S196" i="4"/>
  <c r="U196" i="4"/>
  <c r="M196" i="4"/>
  <c r="K196" i="4"/>
  <c r="S200" i="4"/>
  <c r="U200" i="4"/>
  <c r="W200" i="4"/>
  <c r="O200" i="4"/>
  <c r="M200" i="4"/>
  <c r="K200" i="4"/>
  <c r="Q200" i="4"/>
  <c r="W204" i="4"/>
  <c r="O204" i="4"/>
  <c r="Q204" i="4"/>
  <c r="S204" i="4"/>
  <c r="M204" i="4"/>
  <c r="K204" i="4"/>
  <c r="U204" i="4"/>
  <c r="W212" i="4"/>
  <c r="O212" i="4"/>
  <c r="Q212" i="4"/>
  <c r="S212" i="4"/>
  <c r="K212" i="4"/>
  <c r="U212" i="4"/>
  <c r="M212" i="4"/>
  <c r="S216" i="4"/>
  <c r="U216" i="4"/>
  <c r="W216" i="4"/>
  <c r="M216" i="4"/>
  <c r="K216" i="4"/>
  <c r="O216" i="4"/>
  <c r="Q216" i="4"/>
  <c r="W220" i="4"/>
  <c r="O220" i="4"/>
  <c r="Q220" i="4"/>
  <c r="S220" i="4"/>
  <c r="M220" i="4"/>
  <c r="U220" i="4"/>
  <c r="K220" i="4"/>
  <c r="S224" i="4"/>
  <c r="U224" i="4"/>
  <c r="W224" i="4"/>
  <c r="Q224" i="4"/>
  <c r="K224" i="4"/>
  <c r="M224" i="4"/>
  <c r="O224" i="4"/>
  <c r="W228" i="4"/>
  <c r="O228" i="4"/>
  <c r="Q228" i="4"/>
  <c r="S228" i="4"/>
  <c r="M228" i="4"/>
  <c r="U228" i="4"/>
  <c r="K228" i="4"/>
  <c r="S232" i="4"/>
  <c r="U232" i="4"/>
  <c r="W232" i="4"/>
  <c r="M232" i="4"/>
  <c r="Q232" i="4"/>
  <c r="O232" i="4"/>
  <c r="K232" i="4"/>
  <c r="W236" i="4"/>
  <c r="O236" i="4"/>
  <c r="Q236" i="4"/>
  <c r="S236" i="4"/>
  <c r="U236" i="4"/>
  <c r="M236" i="4"/>
  <c r="K236" i="4"/>
  <c r="S240" i="4"/>
  <c r="U240" i="4"/>
  <c r="W240" i="4"/>
  <c r="Q240" i="4"/>
  <c r="K240" i="4"/>
  <c r="M240" i="4"/>
  <c r="O240" i="4"/>
  <c r="W244" i="4"/>
  <c r="O244" i="4"/>
  <c r="Q244" i="4"/>
  <c r="S244" i="4"/>
  <c r="U244" i="4"/>
  <c r="M244" i="4"/>
  <c r="K244" i="4"/>
  <c r="S248" i="4"/>
  <c r="U248" i="4"/>
  <c r="W248" i="4"/>
  <c r="O248" i="4"/>
  <c r="M248" i="4"/>
  <c r="K248" i="4"/>
  <c r="Q248" i="4"/>
  <c r="U143" i="4"/>
  <c r="M143" i="4"/>
  <c r="W143" i="4"/>
  <c r="O143" i="4"/>
  <c r="Q143" i="4"/>
  <c r="S143" i="4"/>
  <c r="K143" i="4"/>
  <c r="U207" i="4"/>
  <c r="M207" i="4"/>
  <c r="W207" i="4"/>
  <c r="O207" i="4"/>
  <c r="Q207" i="4"/>
  <c r="S207" i="4"/>
  <c r="K207" i="4"/>
  <c r="S144" i="4"/>
  <c r="U144" i="4"/>
  <c r="W144" i="4"/>
  <c r="K144" i="4"/>
  <c r="O144" i="4"/>
  <c r="M144" i="4"/>
  <c r="Q144" i="4"/>
  <c r="S152" i="4"/>
  <c r="U152" i="4"/>
  <c r="W152" i="4"/>
  <c r="O152" i="4"/>
  <c r="Q152" i="4"/>
  <c r="K152" i="4"/>
  <c r="M152" i="4"/>
  <c r="S160" i="4"/>
  <c r="U160" i="4"/>
  <c r="W160" i="4"/>
  <c r="O160" i="4"/>
  <c r="Q160" i="4"/>
  <c r="M160" i="4"/>
  <c r="K160" i="4"/>
  <c r="W172" i="4"/>
  <c r="O172" i="4"/>
  <c r="Q172" i="4"/>
  <c r="S172" i="4"/>
  <c r="U172" i="4"/>
  <c r="M172" i="4"/>
  <c r="K172" i="4"/>
  <c r="W180" i="4"/>
  <c r="O180" i="4"/>
  <c r="Q180" i="4"/>
  <c r="S180" i="4"/>
  <c r="M180" i="4"/>
  <c r="K180" i="4"/>
  <c r="U180" i="4"/>
  <c r="S208" i="4"/>
  <c r="U208" i="4"/>
  <c r="W208" i="4"/>
  <c r="O208" i="4"/>
  <c r="K208" i="4"/>
  <c r="Q208" i="4"/>
  <c r="M208" i="4"/>
  <c r="U151" i="4"/>
  <c r="M151" i="4"/>
  <c r="W151" i="4"/>
  <c r="O151" i="4"/>
  <c r="Q151" i="4"/>
  <c r="S151" i="4"/>
  <c r="K151" i="4"/>
  <c r="U175" i="4"/>
  <c r="M175" i="4"/>
  <c r="W175" i="4"/>
  <c r="O175" i="4"/>
  <c r="Q175" i="4"/>
  <c r="K175" i="4"/>
  <c r="S175" i="4"/>
  <c r="U183" i="4"/>
  <c r="M183" i="4"/>
  <c r="W183" i="4"/>
  <c r="O183" i="4"/>
  <c r="Q183" i="4"/>
  <c r="K183" i="4"/>
  <c r="S183" i="4"/>
  <c r="Q145" i="4"/>
  <c r="S145" i="4"/>
  <c r="U145" i="4"/>
  <c r="M145" i="4"/>
  <c r="W145" i="4"/>
  <c r="O145" i="4"/>
  <c r="K145" i="4"/>
  <c r="Q153" i="4"/>
  <c r="S153" i="4"/>
  <c r="U153" i="4"/>
  <c r="M153" i="4"/>
  <c r="W153" i="4"/>
  <c r="K153" i="4"/>
  <c r="O153" i="4"/>
  <c r="Q161" i="4"/>
  <c r="S161" i="4"/>
  <c r="U161" i="4"/>
  <c r="M161" i="4"/>
  <c r="W161" i="4"/>
  <c r="K161" i="4"/>
  <c r="O161" i="4"/>
  <c r="U173" i="4"/>
  <c r="M173" i="4"/>
  <c r="W173" i="4"/>
  <c r="Q173" i="4"/>
  <c r="S173" i="4"/>
  <c r="O173" i="4"/>
  <c r="K173" i="4"/>
  <c r="U181" i="4"/>
  <c r="M181" i="4"/>
  <c r="W181" i="4"/>
  <c r="Q181" i="4"/>
  <c r="S181" i="4"/>
  <c r="K181" i="4"/>
  <c r="O181" i="4"/>
  <c r="U189" i="4"/>
  <c r="M189" i="4"/>
  <c r="W189" i="4"/>
  <c r="Q189" i="4"/>
  <c r="S189" i="4"/>
  <c r="K189" i="4"/>
  <c r="O189" i="4"/>
  <c r="U197" i="4"/>
  <c r="W197" i="4"/>
  <c r="Q197" i="4"/>
  <c r="S197" i="4"/>
  <c r="O197" i="4"/>
  <c r="M197" i="4"/>
  <c r="K197" i="4"/>
  <c r="Q201" i="4"/>
  <c r="S201" i="4"/>
  <c r="U201" i="4"/>
  <c r="M201" i="4"/>
  <c r="W201" i="4"/>
  <c r="O201" i="4"/>
  <c r="K201" i="4"/>
  <c r="U205" i="4"/>
  <c r="W205" i="4"/>
  <c r="Q205" i="4"/>
  <c r="S205" i="4"/>
  <c r="K205" i="4"/>
  <c r="O205" i="4"/>
  <c r="M205" i="4"/>
  <c r="Q209" i="4"/>
  <c r="S209" i="4"/>
  <c r="U209" i="4"/>
  <c r="M209" i="4"/>
  <c r="W209" i="4"/>
  <c r="O209" i="4"/>
  <c r="K209" i="4"/>
  <c r="U213" i="4"/>
  <c r="W213" i="4"/>
  <c r="Q213" i="4"/>
  <c r="S213" i="4"/>
  <c r="M213" i="4"/>
  <c r="O213" i="4"/>
  <c r="K213" i="4"/>
  <c r="U221" i="4"/>
  <c r="W221" i="4"/>
  <c r="Q221" i="4"/>
  <c r="S221" i="4"/>
  <c r="O221" i="4"/>
  <c r="K221" i="4"/>
  <c r="M221" i="4"/>
  <c r="Q225" i="4"/>
  <c r="S225" i="4"/>
  <c r="U225" i="4"/>
  <c r="M225" i="4"/>
  <c r="W225" i="4"/>
  <c r="O225" i="4"/>
  <c r="K225" i="4"/>
  <c r="U229" i="4"/>
  <c r="W229" i="4"/>
  <c r="Q229" i="4"/>
  <c r="S229" i="4"/>
  <c r="O229" i="4"/>
  <c r="M229" i="4"/>
  <c r="K229" i="4"/>
  <c r="Q233" i="4"/>
  <c r="S233" i="4"/>
  <c r="U233" i="4"/>
  <c r="M233" i="4"/>
  <c r="W233" i="4"/>
  <c r="O233" i="4"/>
  <c r="K233" i="4"/>
  <c r="U237" i="4"/>
  <c r="W237" i="4"/>
  <c r="Q237" i="4"/>
  <c r="S237" i="4"/>
  <c r="K237" i="4"/>
  <c r="M237" i="4"/>
  <c r="O237" i="4"/>
  <c r="Q241" i="4"/>
  <c r="S241" i="4"/>
  <c r="U241" i="4"/>
  <c r="M241" i="4"/>
  <c r="W241" i="4"/>
  <c r="K241" i="4"/>
  <c r="O241" i="4"/>
  <c r="U245" i="4"/>
  <c r="W245" i="4"/>
  <c r="Q245" i="4"/>
  <c r="S245" i="4"/>
  <c r="K245" i="4"/>
  <c r="M245" i="4"/>
  <c r="O245" i="4"/>
  <c r="Q249" i="4"/>
  <c r="S249" i="4"/>
  <c r="U249" i="4"/>
  <c r="M249" i="4"/>
  <c r="W249" i="4"/>
  <c r="O249" i="4"/>
  <c r="K249" i="4"/>
  <c r="U167" i="4"/>
  <c r="M167" i="4"/>
  <c r="W167" i="4"/>
  <c r="O167" i="4"/>
  <c r="Q167" i="4"/>
  <c r="K167" i="4"/>
  <c r="S167" i="4"/>
  <c r="O187" i="4"/>
  <c r="Q187" i="4"/>
  <c r="S187" i="4"/>
  <c r="U187" i="4"/>
  <c r="M187" i="4"/>
  <c r="W187" i="4"/>
  <c r="K187" i="4"/>
  <c r="U141" i="4"/>
  <c r="W141" i="4"/>
  <c r="O141" i="4"/>
  <c r="Q141" i="4"/>
  <c r="S141" i="4"/>
  <c r="M141" i="4"/>
  <c r="K141" i="4"/>
  <c r="U149" i="4"/>
  <c r="M149" i="4"/>
  <c r="W149" i="4"/>
  <c r="K149" i="4"/>
  <c r="O149" i="4"/>
  <c r="Q149" i="4"/>
  <c r="S149" i="4"/>
  <c r="U157" i="4"/>
  <c r="M157" i="4"/>
  <c r="W157" i="4"/>
  <c r="O157" i="4"/>
  <c r="Q157" i="4"/>
  <c r="S157" i="4"/>
  <c r="K157" i="4"/>
  <c r="U165" i="4"/>
  <c r="M165" i="4"/>
  <c r="W165" i="4"/>
  <c r="Q165" i="4"/>
  <c r="S165" i="4"/>
  <c r="K165" i="4"/>
  <c r="O165" i="4"/>
  <c r="Q169" i="4"/>
  <c r="S169" i="4"/>
  <c r="U169" i="4"/>
  <c r="M169" i="4"/>
  <c r="W169" i="4"/>
  <c r="O169" i="4"/>
  <c r="K169" i="4"/>
  <c r="Q177" i="4"/>
  <c r="S177" i="4"/>
  <c r="U177" i="4"/>
  <c r="M177" i="4"/>
  <c r="W177" i="4"/>
  <c r="O177" i="4"/>
  <c r="K177" i="4"/>
  <c r="Q185" i="4"/>
  <c r="S185" i="4"/>
  <c r="U185" i="4"/>
  <c r="M185" i="4"/>
  <c r="W185" i="4"/>
  <c r="K185" i="4"/>
  <c r="O185" i="4"/>
  <c r="Q193" i="4"/>
  <c r="S193" i="4"/>
  <c r="U193" i="4"/>
  <c r="M193" i="4"/>
  <c r="W193" i="4"/>
  <c r="K193" i="4"/>
  <c r="O193" i="4"/>
  <c r="Q217" i="4"/>
  <c r="S217" i="4"/>
  <c r="U217" i="4"/>
  <c r="M217" i="4"/>
  <c r="W217" i="4"/>
  <c r="K217" i="4"/>
  <c r="O217" i="4"/>
  <c r="O155" i="4"/>
  <c r="Q155" i="4"/>
  <c r="S155" i="4"/>
  <c r="U155" i="4"/>
  <c r="W155" i="4"/>
  <c r="K155" i="4"/>
  <c r="M155" i="4"/>
  <c r="O195" i="4"/>
  <c r="Q195" i="4"/>
  <c r="S195" i="4"/>
  <c r="U195" i="4"/>
  <c r="K195" i="4"/>
  <c r="W195" i="4"/>
  <c r="M195" i="4"/>
  <c r="U142" i="4"/>
  <c r="M142" i="4"/>
  <c r="W142" i="4"/>
  <c r="K142" i="4"/>
  <c r="O142" i="4"/>
  <c r="Q142" i="4"/>
  <c r="S142" i="4"/>
  <c r="O154" i="4"/>
  <c r="Q154" i="4"/>
  <c r="S154" i="4"/>
  <c r="U154" i="4"/>
  <c r="M154" i="4"/>
  <c r="W154" i="4"/>
  <c r="K154" i="4"/>
  <c r="O162" i="4"/>
  <c r="Q162" i="4"/>
  <c r="S162" i="4"/>
  <c r="U162" i="4"/>
  <c r="M162" i="4"/>
  <c r="W162" i="4"/>
  <c r="K162" i="4"/>
  <c r="O170" i="4"/>
  <c r="Q170" i="4"/>
  <c r="S170" i="4"/>
  <c r="U170" i="4"/>
  <c r="M170" i="4"/>
  <c r="W170" i="4"/>
  <c r="K170" i="4"/>
  <c r="O178" i="4"/>
  <c r="Q178" i="4"/>
  <c r="S178" i="4"/>
  <c r="U178" i="4"/>
  <c r="M178" i="4"/>
  <c r="W178" i="4"/>
  <c r="K178" i="4"/>
  <c r="O186" i="4"/>
  <c r="Q186" i="4"/>
  <c r="S186" i="4"/>
  <c r="U186" i="4"/>
  <c r="M186" i="4"/>
  <c r="W186" i="4"/>
  <c r="K186" i="4"/>
  <c r="U190" i="4"/>
  <c r="M190" i="4"/>
  <c r="W190" i="4"/>
  <c r="O190" i="4"/>
  <c r="Q190" i="4"/>
  <c r="S190" i="4"/>
  <c r="K190" i="4"/>
  <c r="O194" i="4"/>
  <c r="Q194" i="4"/>
  <c r="S194" i="4"/>
  <c r="U194" i="4"/>
  <c r="M194" i="4"/>
  <c r="W194" i="4"/>
  <c r="K194" i="4"/>
  <c r="U198" i="4"/>
  <c r="M198" i="4"/>
  <c r="W198" i="4"/>
  <c r="O198" i="4"/>
  <c r="Q198" i="4"/>
  <c r="S198" i="4"/>
  <c r="K198" i="4"/>
  <c r="U206" i="4"/>
  <c r="M206" i="4"/>
  <c r="W206" i="4"/>
  <c r="O206" i="4"/>
  <c r="Q206" i="4"/>
  <c r="S206" i="4"/>
  <c r="K206" i="4"/>
  <c r="O210" i="4"/>
  <c r="Q210" i="4"/>
  <c r="S210" i="4"/>
  <c r="U210" i="4"/>
  <c r="M210" i="4"/>
  <c r="W210" i="4"/>
  <c r="K210" i="4"/>
  <c r="U214" i="4"/>
  <c r="M214" i="4"/>
  <c r="W214" i="4"/>
  <c r="O214" i="4"/>
  <c r="Q214" i="4"/>
  <c r="S214" i="4"/>
  <c r="K214" i="4"/>
  <c r="O218" i="4"/>
  <c r="Q218" i="4"/>
  <c r="S218" i="4"/>
  <c r="U218" i="4"/>
  <c r="M218" i="4"/>
  <c r="W218" i="4"/>
  <c r="K218" i="4"/>
  <c r="U222" i="4"/>
  <c r="M222" i="4"/>
  <c r="W222" i="4"/>
  <c r="O222" i="4"/>
  <c r="Q222" i="4"/>
  <c r="S222" i="4"/>
  <c r="K222" i="4"/>
  <c r="O226" i="4"/>
  <c r="Q226" i="4"/>
  <c r="S226" i="4"/>
  <c r="U226" i="4"/>
  <c r="M226" i="4"/>
  <c r="W226" i="4"/>
  <c r="K226" i="4"/>
  <c r="U230" i="4"/>
  <c r="M230" i="4"/>
  <c r="W230" i="4"/>
  <c r="O230" i="4"/>
  <c r="Q230" i="4"/>
  <c r="S230" i="4"/>
  <c r="K230" i="4"/>
  <c r="O234" i="4"/>
  <c r="Q234" i="4"/>
  <c r="S234" i="4"/>
  <c r="U234" i="4"/>
  <c r="M234" i="4"/>
  <c r="W234" i="4"/>
  <c r="K234" i="4"/>
  <c r="U238" i="4"/>
  <c r="M238" i="4"/>
  <c r="W238" i="4"/>
  <c r="O238" i="4"/>
  <c r="Q238" i="4"/>
  <c r="S238" i="4"/>
  <c r="K238" i="4"/>
  <c r="O242" i="4"/>
  <c r="Q242" i="4"/>
  <c r="S242" i="4"/>
  <c r="U242" i="4"/>
  <c r="M242" i="4"/>
  <c r="W242" i="4"/>
  <c r="K242" i="4"/>
  <c r="U246" i="4"/>
  <c r="M246" i="4"/>
  <c r="W246" i="4"/>
  <c r="O246" i="4"/>
  <c r="Q246" i="4"/>
  <c r="S246" i="4"/>
  <c r="K246" i="4"/>
  <c r="O250" i="4"/>
  <c r="Q250" i="4"/>
  <c r="S250" i="4"/>
  <c r="U250" i="4"/>
  <c r="M250" i="4"/>
  <c r="W250" i="4"/>
  <c r="K250" i="4"/>
  <c r="O147" i="4"/>
  <c r="Q147" i="4"/>
  <c r="S147" i="4"/>
  <c r="U147" i="4"/>
  <c r="W147" i="4"/>
  <c r="M147" i="4"/>
  <c r="K147" i="4"/>
  <c r="O171" i="4"/>
  <c r="Q171" i="4"/>
  <c r="S171" i="4"/>
  <c r="U171" i="4"/>
  <c r="W171" i="4"/>
  <c r="M171" i="4"/>
  <c r="K171" i="4"/>
  <c r="U191" i="4"/>
  <c r="M191" i="4"/>
  <c r="W191" i="4"/>
  <c r="O191" i="4"/>
  <c r="Q191" i="4"/>
  <c r="K191" i="4"/>
  <c r="S191" i="4"/>
  <c r="O146" i="4"/>
  <c r="Q146" i="4"/>
  <c r="S146" i="4"/>
  <c r="U146" i="4"/>
  <c r="M146" i="4"/>
  <c r="W146" i="4"/>
  <c r="K146" i="4"/>
  <c r="U150" i="4"/>
  <c r="M150" i="4"/>
  <c r="W150" i="4"/>
  <c r="K150" i="4"/>
  <c r="O150" i="4"/>
  <c r="Q150" i="4"/>
  <c r="S150" i="4"/>
  <c r="U158" i="4"/>
  <c r="M158" i="4"/>
  <c r="W158" i="4"/>
  <c r="O158" i="4"/>
  <c r="Q158" i="4"/>
  <c r="S158" i="4"/>
  <c r="K158" i="4"/>
  <c r="U166" i="4"/>
  <c r="M166" i="4"/>
  <c r="W166" i="4"/>
  <c r="O166" i="4"/>
  <c r="Q166" i="4"/>
  <c r="S166" i="4"/>
  <c r="K166" i="4"/>
  <c r="U174" i="4"/>
  <c r="M174" i="4"/>
  <c r="W174" i="4"/>
  <c r="O174" i="4"/>
  <c r="Q174" i="4"/>
  <c r="S174" i="4"/>
  <c r="K174" i="4"/>
  <c r="U182" i="4"/>
  <c r="M182" i="4"/>
  <c r="W182" i="4"/>
  <c r="O182" i="4"/>
  <c r="Q182" i="4"/>
  <c r="S182" i="4"/>
  <c r="K182" i="4"/>
  <c r="O202" i="4"/>
  <c r="Q202" i="4"/>
  <c r="S202" i="4"/>
  <c r="U202" i="4"/>
  <c r="M202" i="4"/>
  <c r="W202" i="4"/>
  <c r="K202" i="4"/>
  <c r="Y139" i="4"/>
  <c r="N117" i="4"/>
  <c r="P117" i="4" s="1"/>
  <c r="N118" i="4"/>
  <c r="P118" i="4" s="1"/>
  <c r="N70" i="4"/>
  <c r="P70" i="4" s="1"/>
  <c r="N71" i="4"/>
  <c r="P71" i="4" s="1"/>
  <c r="N72" i="4"/>
  <c r="P72" i="4" s="1"/>
  <c r="N73" i="4"/>
  <c r="P73" i="4" s="1"/>
  <c r="N78" i="4"/>
  <c r="P78" i="4" s="1"/>
  <c r="N79" i="4"/>
  <c r="P79" i="4" s="1"/>
  <c r="N62" i="4"/>
  <c r="P62" i="4" s="1"/>
  <c r="N67" i="4"/>
  <c r="P67" i="4" s="1"/>
  <c r="N66" i="4"/>
  <c r="P66" i="4" s="1"/>
  <c r="N107" i="4"/>
  <c r="P107" i="4" s="1"/>
  <c r="N108" i="4"/>
  <c r="P108" i="4" s="1"/>
  <c r="N109" i="4"/>
  <c r="P109" i="4" s="1"/>
  <c r="N110" i="4"/>
  <c r="P110" i="4" s="1"/>
  <c r="N115" i="4"/>
  <c r="P115" i="4" s="1"/>
  <c r="N116" i="4"/>
  <c r="P116" i="4" s="1"/>
  <c r="N80" i="4"/>
  <c r="P80" i="4" s="1"/>
  <c r="N81" i="4"/>
  <c r="P81" i="4" s="1"/>
  <c r="N82" i="4"/>
  <c r="P82" i="4" s="1"/>
  <c r="N83" i="4"/>
  <c r="P83" i="4" s="1"/>
  <c r="N84" i="4"/>
  <c r="P84" i="4" s="1"/>
  <c r="N93" i="4"/>
  <c r="P93" i="4" s="1"/>
  <c r="N94" i="4"/>
  <c r="P94" i="4" s="1"/>
  <c r="N99" i="4"/>
  <c r="P99" i="4" s="1"/>
  <c r="N100" i="4"/>
  <c r="P100" i="4" s="1"/>
  <c r="N101" i="4"/>
  <c r="P101" i="4" s="1"/>
  <c r="N102" i="4"/>
  <c r="P102" i="4" s="1"/>
  <c r="N59" i="4"/>
  <c r="P59" i="4" s="1"/>
  <c r="N68" i="4"/>
  <c r="P68" i="4" s="1"/>
  <c r="N74" i="4"/>
  <c r="P74" i="4" s="1"/>
  <c r="N75" i="4"/>
  <c r="P75" i="4" s="1"/>
  <c r="N85" i="4"/>
  <c r="P85" i="4" s="1"/>
  <c r="N86" i="4"/>
  <c r="P86" i="4" s="1"/>
  <c r="N87" i="4"/>
  <c r="P87" i="4" s="1"/>
  <c r="N95" i="4"/>
  <c r="P95" i="4" s="1"/>
  <c r="N96" i="4"/>
  <c r="P96" i="4" s="1"/>
  <c r="N103" i="4"/>
  <c r="P103" i="4" s="1"/>
  <c r="N104" i="4"/>
  <c r="P104" i="4" s="1"/>
  <c r="N111" i="4"/>
  <c r="P111" i="4" s="1"/>
  <c r="N112" i="4"/>
  <c r="P112" i="4" s="1"/>
  <c r="N119" i="4"/>
  <c r="P119" i="4" s="1"/>
  <c r="N120" i="4"/>
  <c r="P120" i="4" s="1"/>
  <c r="J125" i="4"/>
  <c r="N56" i="4"/>
  <c r="P56" i="4" s="1"/>
  <c r="N57" i="4"/>
  <c r="P57" i="4" s="1"/>
  <c r="N60" i="4"/>
  <c r="P60" i="4" s="1"/>
  <c r="N61" i="4"/>
  <c r="P61" i="4" s="1"/>
  <c r="N64" i="4"/>
  <c r="P64" i="4" s="1"/>
  <c r="N65" i="4"/>
  <c r="P65" i="4" s="1"/>
  <c r="N88" i="4"/>
  <c r="P88" i="4" s="1"/>
  <c r="N89" i="4"/>
  <c r="P89" i="4" s="1"/>
  <c r="N90" i="4"/>
  <c r="P90" i="4" s="1"/>
  <c r="N123" i="4"/>
  <c r="P123" i="4" s="1"/>
  <c r="D125" i="4"/>
  <c r="L125" i="4"/>
  <c r="N58" i="4"/>
  <c r="P58" i="4" s="1"/>
  <c r="N63" i="4"/>
  <c r="P63" i="4" s="1"/>
  <c r="N69" i="4"/>
  <c r="P69" i="4" s="1"/>
  <c r="N76" i="4"/>
  <c r="P76" i="4" s="1"/>
  <c r="N77" i="4"/>
  <c r="P77" i="4" s="1"/>
  <c r="N91" i="4"/>
  <c r="P91" i="4" s="1"/>
  <c r="N92" i="4"/>
  <c r="P92" i="4" s="1"/>
  <c r="N97" i="4"/>
  <c r="P97" i="4" s="1"/>
  <c r="N98" i="4"/>
  <c r="P98" i="4" s="1"/>
  <c r="N105" i="4"/>
  <c r="P105" i="4" s="1"/>
  <c r="N106" i="4"/>
  <c r="P106" i="4" s="1"/>
  <c r="N113" i="4"/>
  <c r="P113" i="4" s="1"/>
  <c r="N114" i="4"/>
  <c r="P114" i="4" s="1"/>
  <c r="N121" i="4"/>
  <c r="P121" i="4" s="1"/>
  <c r="N122" i="4"/>
  <c r="P122" i="4" s="1"/>
  <c r="F125" i="4"/>
  <c r="H125" i="4"/>
  <c r="J20" i="3"/>
  <c r="J21" i="3"/>
  <c r="J22" i="3"/>
  <c r="A1" i="4"/>
  <c r="Y250" i="4" l="1"/>
  <c r="Y195" i="4"/>
  <c r="Y141" i="4"/>
  <c r="Y249" i="4"/>
  <c r="Y175" i="4"/>
  <c r="Y143" i="4"/>
  <c r="Y248" i="4"/>
  <c r="Y216" i="4"/>
  <c r="Y140" i="4"/>
  <c r="Y146" i="4"/>
  <c r="Y234" i="4"/>
  <c r="Y142" i="4"/>
  <c r="Y165" i="4"/>
  <c r="Y241" i="4"/>
  <c r="Y205" i="4"/>
  <c r="Y196" i="4"/>
  <c r="Y148" i="4"/>
  <c r="Y231" i="4"/>
  <c r="Y159" i="4"/>
  <c r="Y154" i="4"/>
  <c r="Y233" i="4"/>
  <c r="Y214" i="4"/>
  <c r="Y245" i="4"/>
  <c r="Y161" i="4"/>
  <c r="Y145" i="4"/>
  <c r="Y152" i="4"/>
  <c r="Y232" i="4"/>
  <c r="Y239" i="4"/>
  <c r="Y223" i="4"/>
  <c r="Y211" i="4"/>
  <c r="Y179" i="4"/>
  <c r="Y153" i="4"/>
  <c r="Y198" i="4"/>
  <c r="Y202" i="4"/>
  <c r="Y166" i="4"/>
  <c r="Y150" i="4"/>
  <c r="Y171" i="4"/>
  <c r="Y246" i="4"/>
  <c r="Y242" i="4"/>
  <c r="Y230" i="4"/>
  <c r="Y222" i="4"/>
  <c r="Y206" i="4"/>
  <c r="Y190" i="4"/>
  <c r="Y178" i="4"/>
  <c r="Y162" i="4"/>
  <c r="Y155" i="4"/>
  <c r="Y185" i="4"/>
  <c r="Y169" i="4"/>
  <c r="Y157" i="4"/>
  <c r="Y167" i="4"/>
  <c r="Y237" i="4"/>
  <c r="Y229" i="4"/>
  <c r="Y221" i="4"/>
  <c r="Y209" i="4"/>
  <c r="Y197" i="4"/>
  <c r="Y181" i="4"/>
  <c r="Y183" i="4"/>
  <c r="Y180" i="4"/>
  <c r="Y160" i="4"/>
  <c r="Y144" i="4"/>
  <c r="Y240" i="4"/>
  <c r="Y228" i="4"/>
  <c r="Y220" i="4"/>
  <c r="Y212" i="4"/>
  <c r="Y200" i="4"/>
  <c r="Y188" i="4"/>
  <c r="Y176" i="4"/>
  <c r="Y164" i="4"/>
  <c r="Y163" i="4"/>
  <c r="Y243" i="4"/>
  <c r="Y235" i="4"/>
  <c r="Y215" i="4"/>
  <c r="Y182" i="4"/>
  <c r="Y174" i="4"/>
  <c r="Y158" i="4"/>
  <c r="Y191" i="4"/>
  <c r="Y147" i="4"/>
  <c r="Y238" i="4"/>
  <c r="Y226" i="4"/>
  <c r="Y218" i="4"/>
  <c r="Y210" i="4"/>
  <c r="Y194" i="4"/>
  <c r="Y186" i="4"/>
  <c r="Y170" i="4"/>
  <c r="Y217" i="4"/>
  <c r="Y193" i="4"/>
  <c r="Y177" i="4"/>
  <c r="Y149" i="4"/>
  <c r="Y187" i="4"/>
  <c r="Y225" i="4"/>
  <c r="Y213" i="4"/>
  <c r="Y201" i="4"/>
  <c r="Y189" i="4"/>
  <c r="Y173" i="4"/>
  <c r="Y151" i="4"/>
  <c r="Y208" i="4"/>
  <c r="Y172" i="4"/>
  <c r="Y207" i="4"/>
  <c r="Y244" i="4"/>
  <c r="Y236" i="4"/>
  <c r="Y224" i="4"/>
  <c r="Y204" i="4"/>
  <c r="Y192" i="4"/>
  <c r="Y184" i="4"/>
  <c r="Y168" i="4"/>
  <c r="Y156" i="4"/>
  <c r="Y199" i="4"/>
  <c r="Y247" i="4"/>
  <c r="Y227" i="4"/>
  <c r="Y219" i="4"/>
  <c r="Y203" i="4"/>
  <c r="U252" i="4"/>
  <c r="P127" i="4"/>
  <c r="C19" i="8" s="1"/>
  <c r="K252" i="4"/>
  <c r="B14" i="7" s="1"/>
  <c r="O252" i="4"/>
  <c r="D14" i="7" s="1"/>
  <c r="Q252" i="4"/>
  <c r="E14" i="7" s="1"/>
  <c r="S252" i="4"/>
  <c r="F14" i="7" s="1"/>
  <c r="M252" i="4"/>
  <c r="C14" i="7" s="1"/>
  <c r="W252" i="4"/>
  <c r="B13" i="7"/>
  <c r="D13" i="7"/>
  <c r="C13" i="7"/>
  <c r="F13" i="7"/>
  <c r="E13" i="7"/>
  <c r="N125" i="4"/>
  <c r="P128" i="4" s="1"/>
  <c r="P125" i="4"/>
  <c r="J1" i="3"/>
  <c r="P129" i="4" l="1"/>
  <c r="Y255" i="4"/>
  <c r="Y254" i="4"/>
  <c r="C20" i="8" s="1"/>
  <c r="O125" i="4"/>
  <c r="E125" i="4"/>
  <c r="I125" i="4"/>
  <c r="G125" i="4"/>
  <c r="K125" i="4"/>
  <c r="C125" i="4"/>
  <c r="M125" i="4"/>
  <c r="Y252" i="4"/>
  <c r="G13" i="7"/>
  <c r="Y256" i="4" l="1"/>
  <c r="T252" i="4"/>
  <c r="X252" i="4"/>
  <c r="J252" i="4"/>
  <c r="R252" i="4"/>
  <c r="N252" i="4"/>
  <c r="L252" i="4"/>
  <c r="V252" i="4"/>
  <c r="P252" i="4"/>
  <c r="G14" i="7" l="1"/>
  <c r="A5" i="11"/>
  <c r="G42" i="4" l="1"/>
  <c r="G41" i="4"/>
  <c r="G40" i="4"/>
  <c r="G39" i="4"/>
  <c r="G38" i="4"/>
  <c r="G37" i="4"/>
  <c r="G36" i="4"/>
  <c r="G35" i="4"/>
  <c r="G34" i="4"/>
  <c r="G33" i="4"/>
  <c r="G32" i="4"/>
  <c r="G31" i="4"/>
  <c r="G30" i="4"/>
  <c r="G29" i="4"/>
  <c r="G28" i="4"/>
  <c r="G27" i="4"/>
  <c r="G26" i="4"/>
  <c r="G25" i="4"/>
  <c r="G24" i="4"/>
  <c r="G23" i="4"/>
  <c r="G22" i="4"/>
  <c r="G21" i="4"/>
  <c r="G20" i="4"/>
  <c r="G19" i="4"/>
  <c r="G18" i="4"/>
  <c r="G17" i="4"/>
  <c r="G16" i="4"/>
  <c r="G15" i="4"/>
  <c r="G14" i="4"/>
  <c r="G13" i="4"/>
  <c r="G12" i="4"/>
  <c r="G11" i="4"/>
  <c r="H20" i="4" l="1"/>
  <c r="H21" i="4"/>
  <c r="H22" i="4"/>
  <c r="H23" i="4"/>
  <c r="H24" i="4"/>
  <c r="H25" i="4"/>
  <c r="J25" i="4" s="1"/>
  <c r="H26" i="4"/>
  <c r="H27" i="4"/>
  <c r="H28" i="4"/>
  <c r="H29" i="4"/>
  <c r="H30" i="4"/>
  <c r="H31" i="4"/>
  <c r="H32" i="4"/>
  <c r="H33" i="4"/>
  <c r="H34" i="4"/>
  <c r="H35" i="4"/>
  <c r="H36" i="4"/>
  <c r="H37" i="4"/>
  <c r="H38" i="4"/>
  <c r="H39" i="4"/>
  <c r="H40" i="4"/>
  <c r="H41" i="4"/>
  <c r="H42" i="4"/>
  <c r="H19" i="4"/>
  <c r="H18" i="4"/>
  <c r="H17" i="4"/>
  <c r="H16" i="4"/>
  <c r="H15" i="4"/>
  <c r="H14" i="4"/>
  <c r="H13" i="4"/>
  <c r="J8" i="3"/>
  <c r="N22" i="4" l="1"/>
  <c r="T28" i="4"/>
  <c r="R41" i="4"/>
  <c r="J33" i="4"/>
  <c r="L25" i="4"/>
  <c r="R39" i="4"/>
  <c r="P24" i="4"/>
  <c r="N23" i="4"/>
  <c r="J30" i="4"/>
  <c r="L27" i="4"/>
  <c r="L39" i="4"/>
  <c r="L40" i="4"/>
  <c r="P34" i="4"/>
  <c r="L33" i="4"/>
  <c r="R28" i="4"/>
  <c r="L23" i="4"/>
  <c r="N27" i="4"/>
  <c r="T39" i="4"/>
  <c r="P39" i="4"/>
  <c r="N39" i="4"/>
  <c r="T41" i="4"/>
  <c r="L38" i="4"/>
  <c r="J29" i="4"/>
  <c r="L29" i="4"/>
  <c r="L26" i="4"/>
  <c r="J26" i="4"/>
  <c r="N26" i="4"/>
  <c r="R20" i="4"/>
  <c r="P20" i="4"/>
  <c r="T20" i="4"/>
  <c r="R27" i="4"/>
  <c r="T32" i="4"/>
  <c r="P27" i="4"/>
  <c r="L22" i="4"/>
  <c r="P30" i="4"/>
  <c r="J22" i="4"/>
  <c r="T14" i="4"/>
  <c r="R14" i="4"/>
  <c r="J37" i="4"/>
  <c r="L37" i="4"/>
  <c r="T37" i="4"/>
  <c r="T18" i="4"/>
  <c r="P18" i="4"/>
  <c r="N31" i="4"/>
  <c r="T31" i="4"/>
  <c r="L31" i="4"/>
  <c r="P31" i="4"/>
  <c r="R31" i="4"/>
  <c r="P38" i="4"/>
  <c r="N34" i="4"/>
  <c r="R32" i="4"/>
  <c r="N30" i="4"/>
  <c r="N38" i="4"/>
  <c r="R36" i="4"/>
  <c r="R35" i="4"/>
  <c r="L34" i="4"/>
  <c r="L30" i="4"/>
  <c r="T25" i="4"/>
  <c r="T24" i="4"/>
  <c r="R40" i="4"/>
  <c r="P35" i="4"/>
  <c r="P40" i="4"/>
  <c r="T36" i="4"/>
  <c r="T35" i="4"/>
  <c r="N35" i="4"/>
  <c r="R23" i="4"/>
  <c r="N40" i="4"/>
  <c r="L35" i="4"/>
  <c r="T33" i="4"/>
  <c r="T29" i="4"/>
  <c r="P26" i="4"/>
  <c r="R24" i="4"/>
  <c r="P23" i="4"/>
  <c r="P22" i="4"/>
  <c r="L42" i="4"/>
  <c r="P42" i="4"/>
  <c r="N42" i="4"/>
  <c r="R42" i="4"/>
  <c r="J42" i="4"/>
  <c r="T42" i="4"/>
  <c r="J28" i="4"/>
  <c r="L28" i="4"/>
  <c r="N28" i="4"/>
  <c r="P28" i="4"/>
  <c r="J32" i="4"/>
  <c r="L32" i="4"/>
  <c r="N32" i="4"/>
  <c r="P32" i="4"/>
  <c r="L41" i="4"/>
  <c r="P41" i="4"/>
  <c r="J41" i="4"/>
  <c r="N41" i="4"/>
  <c r="N21" i="4"/>
  <c r="P21" i="4"/>
  <c r="R21" i="4"/>
  <c r="J21" i="4"/>
  <c r="L21" i="4"/>
  <c r="T21" i="4"/>
  <c r="J36" i="4"/>
  <c r="L36" i="4"/>
  <c r="N36" i="4"/>
  <c r="P36" i="4"/>
  <c r="J40" i="4"/>
  <c r="J39" i="4"/>
  <c r="J38" i="4"/>
  <c r="J34" i="4"/>
  <c r="N37" i="4"/>
  <c r="P37" i="4"/>
  <c r="R37" i="4"/>
  <c r="N33" i="4"/>
  <c r="P33" i="4"/>
  <c r="R33" i="4"/>
  <c r="R30" i="4"/>
  <c r="T30" i="4"/>
  <c r="N29" i="4"/>
  <c r="P29" i="4"/>
  <c r="R29" i="4"/>
  <c r="T27" i="4"/>
  <c r="J27" i="4"/>
  <c r="J24" i="4"/>
  <c r="L24" i="4"/>
  <c r="N24" i="4"/>
  <c r="T40" i="4"/>
  <c r="R26" i="4"/>
  <c r="T26" i="4"/>
  <c r="N25" i="4"/>
  <c r="P25" i="4"/>
  <c r="R25" i="4"/>
  <c r="T23" i="4"/>
  <c r="J23" i="4"/>
  <c r="J20" i="4"/>
  <c r="L20" i="4"/>
  <c r="N20" i="4"/>
  <c r="R38" i="4"/>
  <c r="T38" i="4"/>
  <c r="R34" i="4"/>
  <c r="T34" i="4"/>
  <c r="R22" i="4"/>
  <c r="T22" i="4"/>
  <c r="J35" i="4"/>
  <c r="J31" i="4"/>
  <c r="T19" i="4"/>
  <c r="N19" i="4"/>
  <c r="L19" i="4"/>
  <c r="J19" i="4"/>
  <c r="R19" i="4"/>
  <c r="P19" i="4"/>
  <c r="T17" i="4"/>
  <c r="P17" i="4"/>
  <c r="N17" i="4"/>
  <c r="L17" i="4"/>
  <c r="J17" i="4"/>
  <c r="R17" i="4"/>
  <c r="J18" i="4"/>
  <c r="L18" i="4"/>
  <c r="N18" i="4"/>
  <c r="R18" i="4"/>
  <c r="T16" i="4"/>
  <c r="R16" i="4"/>
  <c r="P16" i="4"/>
  <c r="N16" i="4"/>
  <c r="L16" i="4"/>
  <c r="J16" i="4"/>
  <c r="R15" i="4"/>
  <c r="N15" i="4"/>
  <c r="P15" i="4"/>
  <c r="L15" i="4"/>
  <c r="J15" i="4"/>
  <c r="T15" i="4"/>
  <c r="T13" i="4"/>
  <c r="R13" i="4"/>
  <c r="N13" i="4"/>
  <c r="J13" i="4"/>
  <c r="P13" i="4"/>
  <c r="L13" i="4"/>
  <c r="L14" i="4"/>
  <c r="N14" i="4"/>
  <c r="J14" i="4"/>
  <c r="P14" i="4"/>
  <c r="U30" i="4" l="1"/>
  <c r="V30" i="4" s="1"/>
  <c r="U33" i="4"/>
  <c r="V33" i="4" s="1"/>
  <c r="U25" i="4"/>
  <c r="V25" i="4" s="1"/>
  <c r="U23" i="4"/>
  <c r="V23" i="4" s="1"/>
  <c r="U40" i="4"/>
  <c r="V40" i="4" s="1"/>
  <c r="U28" i="4"/>
  <c r="V28" i="4" s="1"/>
  <c r="U17" i="4"/>
  <c r="U31" i="4"/>
  <c r="V31" i="4" s="1"/>
  <c r="U27" i="4"/>
  <c r="V27" i="4" s="1"/>
  <c r="U34" i="4"/>
  <c r="V34" i="4" s="1"/>
  <c r="U14" i="4"/>
  <c r="U21" i="4"/>
  <c r="V21" i="4" s="1"/>
  <c r="U41" i="4"/>
  <c r="V41" i="4" s="1"/>
  <c r="U15" i="4"/>
  <c r="U16" i="4"/>
  <c r="U35" i="4"/>
  <c r="V35" i="4" s="1"/>
  <c r="U39" i="4"/>
  <c r="V39" i="4" s="1"/>
  <c r="U18" i="4"/>
  <c r="U20" i="4"/>
  <c r="V20" i="4" s="1"/>
  <c r="U26" i="4"/>
  <c r="V26" i="4" s="1"/>
  <c r="U38" i="4"/>
  <c r="V38" i="4" s="1"/>
  <c r="U42" i="4"/>
  <c r="V42" i="4" s="1"/>
  <c r="U36" i="4"/>
  <c r="V36" i="4" s="1"/>
  <c r="U32" i="4"/>
  <c r="V32" i="4" s="1"/>
  <c r="U19" i="4"/>
  <c r="U24" i="4"/>
  <c r="V24" i="4" s="1"/>
  <c r="U22" i="4"/>
  <c r="V22" i="4" s="1"/>
  <c r="U37" i="4"/>
  <c r="V37" i="4" s="1"/>
  <c r="U29" i="4"/>
  <c r="V29" i="4" s="1"/>
  <c r="X33" i="4" l="1"/>
  <c r="W33" i="4" s="1"/>
  <c r="X29" i="4"/>
  <c r="Y29" i="4" s="1"/>
  <c r="X31" i="4"/>
  <c r="Y31" i="4" s="1"/>
  <c r="X41" i="4"/>
  <c r="Y41" i="4" s="1"/>
  <c r="X37" i="4"/>
  <c r="Y37" i="4" s="1"/>
  <c r="X42" i="4"/>
  <c r="W42" i="4" s="1"/>
  <c r="X35" i="4"/>
  <c r="Y35" i="4" s="1"/>
  <c r="X24" i="4"/>
  <c r="Y24" i="4" s="1"/>
  <c r="X40" i="4"/>
  <c r="W40" i="4" s="1"/>
  <c r="X39" i="4"/>
  <c r="Y39" i="4" s="1"/>
  <c r="X26" i="4"/>
  <c r="W26" i="4" s="1"/>
  <c r="X30" i="4"/>
  <c r="X38" i="4"/>
  <c r="X28" i="4"/>
  <c r="X32" i="4"/>
  <c r="X23" i="4"/>
  <c r="X20" i="4"/>
  <c r="X36" i="4"/>
  <c r="X25" i="4"/>
  <c r="X22" i="4"/>
  <c r="X34" i="4"/>
  <c r="X27" i="4"/>
  <c r="X21" i="4"/>
  <c r="Y33" i="4" l="1"/>
  <c r="Y40" i="4"/>
  <c r="W31" i="4"/>
  <c r="W29" i="4"/>
  <c r="W37" i="4"/>
  <c r="W41" i="4"/>
  <c r="Y42" i="4"/>
  <c r="W24" i="4"/>
  <c r="W35" i="4"/>
  <c r="W39" i="4"/>
  <c r="Y26" i="4"/>
  <c r="Y30" i="4"/>
  <c r="W30" i="4"/>
  <c r="Y21" i="4"/>
  <c r="W21" i="4"/>
  <c r="Y27" i="4"/>
  <c r="W27" i="4"/>
  <c r="Y25" i="4"/>
  <c r="W25" i="4"/>
  <c r="W36" i="4"/>
  <c r="Y36" i="4"/>
  <c r="W34" i="4"/>
  <c r="Y34" i="4"/>
  <c r="W20" i="4"/>
  <c r="Y20" i="4"/>
  <c r="W38" i="4"/>
  <c r="Y38" i="4"/>
  <c r="W32" i="4"/>
  <c r="Y32" i="4"/>
  <c r="W28" i="4"/>
  <c r="Y28" i="4"/>
  <c r="Y22" i="4"/>
  <c r="W22" i="4"/>
  <c r="Y23" i="4"/>
  <c r="W23" i="4"/>
  <c r="A4" i="11" l="1"/>
  <c r="F6" i="8" l="1"/>
  <c r="A6" i="8"/>
  <c r="F8" i="7"/>
  <c r="E8" i="7"/>
  <c r="D8" i="7"/>
  <c r="C8" i="7"/>
  <c r="B7" i="7"/>
  <c r="C7" i="7"/>
  <c r="D7" i="7"/>
  <c r="E7" i="7"/>
  <c r="F7" i="7"/>
  <c r="D9" i="9" l="1"/>
  <c r="E9" i="9" s="1"/>
  <c r="B14" i="8" l="1"/>
  <c r="B13" i="8"/>
  <c r="B12" i="8"/>
  <c r="B11" i="8"/>
  <c r="B10" i="8"/>
  <c r="C9" i="11" l="1"/>
  <c r="C10" i="11"/>
  <c r="C11" i="11"/>
  <c r="C12" i="11"/>
  <c r="C8" i="11"/>
  <c r="A9" i="11"/>
  <c r="B9" i="11"/>
  <c r="A10" i="11"/>
  <c r="B10" i="11"/>
  <c r="A11" i="11"/>
  <c r="B11" i="11"/>
  <c r="A12" i="11"/>
  <c r="B12" i="11"/>
  <c r="B8" i="11"/>
  <c r="A8" i="11"/>
  <c r="J12" i="3" l="1"/>
  <c r="D12" i="11" s="1"/>
  <c r="J11" i="3"/>
  <c r="D11" i="11" s="1"/>
  <c r="J10" i="3"/>
  <c r="D10" i="11" s="1"/>
  <c r="A2" i="7"/>
  <c r="H12" i="4"/>
  <c r="H11" i="4"/>
  <c r="F27" i="7"/>
  <c r="F26" i="7"/>
  <c r="E27" i="7"/>
  <c r="E26" i="7"/>
  <c r="D27" i="7"/>
  <c r="D26" i="7"/>
  <c r="C12" i="8" s="1"/>
  <c r="C27" i="7"/>
  <c r="B27" i="7"/>
  <c r="C26" i="7"/>
  <c r="B26" i="7"/>
  <c r="C10" i="8" s="1"/>
  <c r="H23" i="8"/>
  <c r="J18" i="3"/>
  <c r="Q9" i="4"/>
  <c r="O9" i="4"/>
  <c r="M9" i="4"/>
  <c r="K9" i="4"/>
  <c r="I9" i="4"/>
  <c r="Q8" i="4"/>
  <c r="O8" i="4"/>
  <c r="M8" i="4"/>
  <c r="J9" i="3"/>
  <c r="D9" i="11" s="1"/>
  <c r="D8" i="11"/>
  <c r="K8" i="4"/>
  <c r="I8" i="4"/>
  <c r="C7" i="9"/>
  <c r="F44" i="4"/>
  <c r="E44" i="4"/>
  <c r="J26" i="3"/>
  <c r="H11" i="8" s="1"/>
  <c r="I24" i="3"/>
  <c r="I27" i="3" s="1"/>
  <c r="H24" i="3"/>
  <c r="H27" i="3" s="1"/>
  <c r="G24" i="3"/>
  <c r="G27" i="3" s="1"/>
  <c r="F24" i="3"/>
  <c r="F27" i="3" s="1"/>
  <c r="J23" i="3"/>
  <c r="J19" i="3"/>
  <c r="T11" i="4" l="1"/>
  <c r="N12" i="4"/>
  <c r="J12" i="4"/>
  <c r="L12" i="4"/>
  <c r="U13" i="4" s="1"/>
  <c r="T12" i="4"/>
  <c r="R12" i="4"/>
  <c r="P12" i="4"/>
  <c r="N11" i="4"/>
  <c r="R11" i="4"/>
  <c r="H44" i="4"/>
  <c r="G44" i="4"/>
  <c r="J11" i="4"/>
  <c r="J24" i="3"/>
  <c r="C14" i="8"/>
  <c r="C13" i="8"/>
  <c r="C11" i="8"/>
  <c r="P11" i="4"/>
  <c r="L11" i="4"/>
  <c r="J44" i="4" l="1"/>
  <c r="J27" i="3"/>
  <c r="F5" i="3"/>
  <c r="U12" i="4"/>
  <c r="U11" i="4"/>
  <c r="N44" i="4"/>
  <c r="T44" i="4"/>
  <c r="R44" i="4"/>
  <c r="X46" i="4" s="1"/>
  <c r="C18" i="8" s="1"/>
  <c r="P44" i="4"/>
  <c r="L44" i="4"/>
  <c r="C15" i="8"/>
  <c r="X47" i="4" l="1"/>
  <c r="F12" i="7"/>
  <c r="B12" i="7"/>
  <c r="C12" i="7"/>
  <c r="E12" i="7"/>
  <c r="D12" i="7"/>
  <c r="G12" i="7" l="1"/>
  <c r="C16" i="7"/>
  <c r="E16" i="7"/>
  <c r="F16" i="7"/>
  <c r="D16" i="7"/>
  <c r="E18" i="7" l="1"/>
  <c r="E20" i="7" s="1"/>
  <c r="D18" i="7"/>
  <c r="D20" i="7" s="1"/>
  <c r="B16" i="7"/>
  <c r="C18" i="7"/>
  <c r="C20" i="7" s="1"/>
  <c r="F18" i="7"/>
  <c r="F20" i="7" s="1"/>
  <c r="B18" i="7" l="1"/>
  <c r="G18" i="7" s="1"/>
  <c r="G16" i="7"/>
  <c r="H16" i="7" s="1"/>
  <c r="H10" i="8"/>
  <c r="H13" i="8" s="1"/>
  <c r="H25" i="8" s="1"/>
  <c r="C22" i="8"/>
  <c r="C24" i="8" s="1"/>
  <c r="C26" i="8" s="1"/>
  <c r="E33" i="7" l="1"/>
  <c r="E35" i="7" s="1"/>
  <c r="F33" i="7"/>
  <c r="F35" i="7" s="1"/>
  <c r="B33" i="7"/>
  <c r="B35" i="7" s="1"/>
  <c r="D33" i="7"/>
  <c r="D35" i="7" s="1"/>
  <c r="C33" i="7"/>
  <c r="C35" i="7" s="1"/>
  <c r="B20" i="7"/>
  <c r="G20" i="7" s="1"/>
  <c r="G33" i="7" l="1"/>
  <c r="B9" i="7"/>
  <c r="B22" i="7" s="1"/>
  <c r="F9" i="7"/>
  <c r="F22" i="7" s="1"/>
  <c r="F24" i="7" s="1"/>
  <c r="F29" i="7" s="1"/>
  <c r="E9" i="7"/>
  <c r="E22" i="7" s="1"/>
  <c r="E24" i="7" s="1"/>
  <c r="E29" i="7" s="1"/>
  <c r="D9" i="7"/>
  <c r="D22" i="7" s="1"/>
  <c r="D24" i="7" s="1"/>
  <c r="D29" i="7" s="1"/>
  <c r="C9" i="7"/>
  <c r="C22" i="7" s="1"/>
  <c r="C24" i="7" s="1"/>
  <c r="C29" i="7" s="1"/>
  <c r="E37" i="7" l="1"/>
  <c r="G35" i="7"/>
  <c r="H35" i="7" s="1"/>
  <c r="F37" i="7"/>
  <c r="C37" i="7"/>
  <c r="D37" i="7"/>
  <c r="G9" i="7"/>
  <c r="B24" i="7"/>
  <c r="B29" i="7" s="1"/>
  <c r="G22" i="7"/>
  <c r="H22" i="7" s="1"/>
  <c r="E39" i="7" l="1"/>
  <c r="E11" i="11" s="1"/>
  <c r="D39" i="7"/>
  <c r="E10" i="11" s="1"/>
  <c r="C39" i="7"/>
  <c r="E9" i="11" s="1"/>
  <c r="F39" i="7"/>
  <c r="E12" i="11" s="1"/>
  <c r="B37" i="7"/>
  <c r="G24" i="7"/>
  <c r="B39" i="7" l="1"/>
  <c r="E8" i="11" s="1"/>
  <c r="G37" i="7"/>
  <c r="V11" i="4" l="1"/>
  <c r="X11" i="4" s="1"/>
  <c r="Y11" i="4" l="1"/>
  <c r="W11" i="4"/>
  <c r="V16" i="4"/>
  <c r="X16" i="4" s="1"/>
  <c r="V19" i="4"/>
  <c r="X19" i="4" s="1"/>
  <c r="V17" i="4"/>
  <c r="X17" i="4" s="1"/>
  <c r="W17" i="4" s="1"/>
  <c r="V14" i="4"/>
  <c r="X14" i="4" s="1"/>
  <c r="W14" i="4" s="1"/>
  <c r="V15" i="4"/>
  <c r="X15" i="4" s="1"/>
  <c r="V18" i="4"/>
  <c r="X18" i="4" s="1"/>
  <c r="V12" i="4"/>
  <c r="X12" i="4" s="1"/>
  <c r="Y12" i="4" s="1"/>
  <c r="V13" i="4"/>
  <c r="X13" i="4" s="1"/>
  <c r="Y16" i="4" l="1"/>
  <c r="W16" i="4"/>
  <c r="W15" i="4"/>
  <c r="Y15" i="4"/>
  <c r="W12" i="4"/>
  <c r="W18" i="4"/>
  <c r="Y18" i="4"/>
  <c r="Y13" i="4"/>
  <c r="X44" i="4"/>
  <c r="I44" i="4" s="1"/>
  <c r="W13" i="4"/>
  <c r="W19" i="4"/>
  <c r="Y19" i="4"/>
  <c r="V44" i="4"/>
  <c r="Y14" i="4"/>
  <c r="Y17" i="4"/>
  <c r="U44" i="4" l="1"/>
  <c r="W44" i="4"/>
  <c r="M44" i="4"/>
  <c r="O44" i="4"/>
  <c r="K44" i="4"/>
  <c r="S44" i="4"/>
  <c r="Q44" i="4"/>
  <c r="X48" i="4"/>
  <c r="H37" i="7" s="1"/>
  <c r="Y44" i="4"/>
</calcChain>
</file>

<file path=xl/comments1.xml><?xml version="1.0" encoding="utf-8"?>
<comments xmlns="http://schemas.openxmlformats.org/spreadsheetml/2006/main">
  <authors>
    <author>Author</author>
  </authors>
  <commentList>
    <comment ref="C10" authorId="0" shapeId="0">
      <text>
        <r>
          <rPr>
            <b/>
            <sz val="9"/>
            <color indexed="81"/>
            <rFont val="Tahoma"/>
            <family val="2"/>
          </rPr>
          <t>Author:</t>
        </r>
        <r>
          <rPr>
            <sz val="9"/>
            <color indexed="81"/>
            <rFont val="Tahoma"/>
            <family val="2"/>
          </rPr>
          <t xml:space="preserve">
Fill in each employee's PCN only if this is a vacant position which you expect to fill, or temporary help.
</t>
        </r>
      </text>
    </comment>
    <comment ref="D10" authorId="0" shapeId="0">
      <text>
        <r>
          <rPr>
            <b/>
            <sz val="9"/>
            <color indexed="81"/>
            <rFont val="Tahoma"/>
            <family val="2"/>
          </rPr>
          <t>Author:</t>
        </r>
        <r>
          <rPr>
            <sz val="9"/>
            <color indexed="81"/>
            <rFont val="Tahoma"/>
            <family val="2"/>
          </rPr>
          <t xml:space="preserve">
Select a class from the box below.
For TH employees, enter a total for the estimated expenditures for the year rather than listing each position individually.
</t>
        </r>
      </text>
    </comment>
    <comment ref="E10" authorId="0" shapeId="0">
      <text>
        <r>
          <rPr>
            <b/>
            <sz val="9"/>
            <color indexed="81"/>
            <rFont val="Tahoma"/>
            <family val="2"/>
          </rPr>
          <t>Author:</t>
        </r>
        <r>
          <rPr>
            <sz val="9"/>
            <color indexed="81"/>
            <rFont val="Tahoma"/>
            <family val="2"/>
          </rPr>
          <t xml:space="preserve">
Enter in the employee's annual salary for the coming fiscal year, including expected pay changes
.
</t>
        </r>
      </text>
    </comment>
    <comment ref="F10" authorId="0" shapeId="0">
      <text>
        <r>
          <rPr>
            <b/>
            <sz val="9"/>
            <color indexed="81"/>
            <rFont val="Tahoma"/>
            <family val="2"/>
          </rPr>
          <t>Author:</t>
        </r>
        <r>
          <rPr>
            <sz val="9"/>
            <color indexed="81"/>
            <rFont val="Tahoma"/>
            <family val="2"/>
          </rPr>
          <t xml:space="preserve">
Enter employee's total annual FTE (.5, 1.0, .75, etc.) from NBAJOBS</t>
        </r>
      </text>
    </comment>
  </commentList>
</comments>
</file>

<file path=xl/sharedStrings.xml><?xml version="1.0" encoding="utf-8"?>
<sst xmlns="http://schemas.openxmlformats.org/spreadsheetml/2006/main" count="395" uniqueCount="225">
  <si>
    <t>University of Idaho</t>
  </si>
  <si>
    <t xml:space="preserve"> </t>
  </si>
  <si>
    <t>College/Division</t>
  </si>
  <si>
    <t>Department</t>
  </si>
  <si>
    <t>Service Center Name</t>
  </si>
  <si>
    <t>Name</t>
  </si>
  <si>
    <t>Email</t>
  </si>
  <si>
    <t>Phone #</t>
  </si>
  <si>
    <t>College Fiscal Contact</t>
  </si>
  <si>
    <t>Do competitors exist outside of the UI?</t>
  </si>
  <si>
    <t>Amount</t>
  </si>
  <si>
    <t xml:space="preserve">Proposed New Rate  </t>
  </si>
  <si>
    <t>Service Name (short)</t>
  </si>
  <si>
    <t>1)</t>
  </si>
  <si>
    <t>2)</t>
  </si>
  <si>
    <t>Revenue</t>
  </si>
  <si>
    <t>Expenditures</t>
  </si>
  <si>
    <t>Transfers</t>
  </si>
  <si>
    <t>Ending Balance</t>
  </si>
  <si>
    <t>FUND TOTAL</t>
  </si>
  <si>
    <t>PCN</t>
  </si>
  <si>
    <t>FTE</t>
  </si>
  <si>
    <t>FTE %</t>
  </si>
  <si>
    <t>Description</t>
  </si>
  <si>
    <t>Annual Amt</t>
  </si>
  <si>
    <t>%</t>
  </si>
  <si>
    <t>Operating Expenses</t>
  </si>
  <si>
    <t>UI Property Tag#</t>
  </si>
  <si>
    <t>Acquisition Cost</t>
  </si>
  <si>
    <t>Useful Life (years)</t>
  </si>
  <si>
    <t>TOTAL</t>
  </si>
  <si>
    <t>Prior Year Fund Balance (if applicable)</t>
  </si>
  <si>
    <t>ANNUAL COSTS</t>
  </si>
  <si>
    <t>Salaries and Fringe Benefits</t>
  </si>
  <si>
    <t>Operating Costs</t>
  </si>
  <si>
    <t>Capital equipment depreciation</t>
  </si>
  <si>
    <t>Estimated 2 months working capital</t>
  </si>
  <si>
    <t>% of Total Costs</t>
  </si>
  <si>
    <t># of Annual Units</t>
  </si>
  <si>
    <t>Unit Base</t>
  </si>
  <si>
    <t>Current year rates</t>
  </si>
  <si>
    <t>Total Revenue</t>
  </si>
  <si>
    <t>Salaries, Fringes, TH</t>
  </si>
  <si>
    <t>Total Expenditures</t>
  </si>
  <si>
    <t>Net</t>
  </si>
  <si>
    <t>Date</t>
  </si>
  <si>
    <t>Reviewer</t>
  </si>
  <si>
    <t>Fund</t>
  </si>
  <si>
    <t>Fund Balance</t>
  </si>
  <si>
    <t>Revenues</t>
  </si>
  <si>
    <t>Encumbrances</t>
  </si>
  <si>
    <t>Transfers Out</t>
  </si>
  <si>
    <t>Recommend approval</t>
  </si>
  <si>
    <t>Comments</t>
  </si>
  <si>
    <t>Employee V#</t>
  </si>
  <si>
    <t>Description (expense code title)</t>
  </si>
  <si>
    <t>htaff@uidaho.edu</t>
  </si>
  <si>
    <t>885-1016</t>
  </si>
  <si>
    <t>885-4013</t>
  </si>
  <si>
    <t>kfreitag@uidaho.edu</t>
  </si>
  <si>
    <t>885-8994</t>
  </si>
  <si>
    <t xml:space="preserve">Subsidy </t>
  </si>
  <si>
    <t>Check totals</t>
  </si>
  <si>
    <t>(this should be equal to annual amount column)</t>
  </si>
  <si>
    <t>Service Center Reviewer Notes</t>
  </si>
  <si>
    <t>Recommend        Rework</t>
  </si>
  <si>
    <t>Comments or suggestions to help us provide better service for you:</t>
  </si>
  <si>
    <t>Notes about your service center</t>
  </si>
  <si>
    <t>Grand total</t>
  </si>
  <si>
    <t>Prior year carryover</t>
  </si>
  <si>
    <t>One time carryforward transfer (if applicable)*</t>
  </si>
  <si>
    <t>Depr Start Year</t>
  </si>
  <si>
    <t>Depr End Year</t>
  </si>
  <si>
    <t>Unallowable equipment *</t>
  </si>
  <si>
    <t>Description/Type of Equipment</t>
  </si>
  <si>
    <t xml:space="preserve">Non-service center </t>
  </si>
  <si>
    <t>TOTAL ALLOWABLE DEPRECIATION</t>
  </si>
  <si>
    <t>Reviewer initials</t>
  </si>
  <si>
    <t>3)</t>
  </si>
  <si>
    <t>4)</t>
  </si>
  <si>
    <t>5)</t>
  </si>
  <si>
    <t>TOTAL ANNUAL SERVICE COSTS (includes working capital)</t>
  </si>
  <si>
    <t>Prior Year Balance (Add Deficit, Subtract Surplus)</t>
  </si>
  <si>
    <t>CALCULATED SUBSIDIZED RATE (per unit)</t>
  </si>
  <si>
    <t>UNIT RATE TO BE CHARGED TO UI DEPARTMENTS*</t>
  </si>
  <si>
    <t>All Services</t>
  </si>
  <si>
    <t>Annual costs totals check</t>
  </si>
  <si>
    <t>PY balance totals check</t>
  </si>
  <si>
    <t>Capital Outlay &gt; $5,000 *</t>
  </si>
  <si>
    <t>Subsidy totals check</t>
  </si>
  <si>
    <t>Service Center Rate Summary Sheet</t>
  </si>
  <si>
    <t xml:space="preserve">Fiscal Year Acquistion </t>
  </si>
  <si>
    <t>TOTAL REVISED COSTS (includes PY balance)</t>
  </si>
  <si>
    <t>Total Costs check</t>
  </si>
  <si>
    <t>Service 1</t>
  </si>
  <si>
    <t>Service 2</t>
  </si>
  <si>
    <t>Service 3</t>
  </si>
  <si>
    <t>Service 4</t>
  </si>
  <si>
    <t>Service 5</t>
  </si>
  <si>
    <t xml:space="preserve">Service </t>
  </si>
  <si>
    <t>Unit</t>
  </si>
  <si>
    <t>Approver's Signatures</t>
  </si>
  <si>
    <t>Check totals *</t>
  </si>
  <si>
    <t>Annual Salary</t>
  </si>
  <si>
    <t>Fringe Benefits (estimate)</t>
  </si>
  <si>
    <t>Total Cost</t>
  </si>
  <si>
    <t>Service Center Billing Rates</t>
  </si>
  <si>
    <t xml:space="preserve"> Internal Rate</t>
  </si>
  <si>
    <r>
      <t>SUBTOTAL ANNUAL SERVICE COSTS</t>
    </r>
    <r>
      <rPr>
        <sz val="9"/>
        <rFont val="Calibri"/>
        <family val="2"/>
        <scheme val="minor"/>
      </rPr>
      <t/>
    </r>
  </si>
  <si>
    <t>External Rate</t>
  </si>
  <si>
    <t>Service Center Name *</t>
  </si>
  <si>
    <t>Fund # **</t>
  </si>
  <si>
    <t>Description:</t>
  </si>
  <si>
    <t>All faculty</t>
  </si>
  <si>
    <t>Classified, Exempt &amp; TH</t>
  </si>
  <si>
    <t>All other employee types</t>
  </si>
  <si>
    <t>Service Center Team contact information:</t>
  </si>
  <si>
    <t>Brief description of service</t>
  </si>
  <si>
    <t>Current Rate
(if applicable)</t>
  </si>
  <si>
    <t>Carry Forward</t>
  </si>
  <si>
    <r>
      <t xml:space="preserve">Equipment replacement reserves </t>
    </r>
    <r>
      <rPr>
        <b/>
        <vertAlign val="superscript"/>
        <sz val="11"/>
        <rFont val="Calibri"/>
        <family val="2"/>
        <scheme val="minor"/>
      </rPr>
      <t>††</t>
    </r>
  </si>
  <si>
    <r>
      <t xml:space="preserve">Unit </t>
    </r>
    <r>
      <rPr>
        <b/>
        <vertAlign val="superscript"/>
        <sz val="11"/>
        <rFont val="Calibri"/>
        <family val="2"/>
        <scheme val="minor"/>
      </rPr>
      <t>†</t>
    </r>
  </si>
  <si>
    <r>
      <t xml:space="preserve">Estimated # of annual units </t>
    </r>
    <r>
      <rPr>
        <b/>
        <vertAlign val="superscript"/>
        <sz val="11"/>
        <rFont val="Calibri"/>
        <family val="2"/>
        <scheme val="minor"/>
      </rPr>
      <t>‡</t>
    </r>
  </si>
  <si>
    <t>Employee Class **</t>
  </si>
  <si>
    <t>Fringe Rate:</t>
  </si>
  <si>
    <t>Deborah Shaver Director of Sponsored Programs</t>
  </si>
  <si>
    <t>Linda Campos, University Controller</t>
  </si>
  <si>
    <t>Capital Equipment depreciation transfer</t>
  </si>
  <si>
    <t>Department Notes and Comments</t>
  </si>
  <si>
    <t>General Information:</t>
  </si>
  <si>
    <t>Sheets and purposes:</t>
  </si>
  <si>
    <t>Please direct all email correspondence to:</t>
  </si>
  <si>
    <t>UI Service Center Team</t>
  </si>
  <si>
    <t>ui-service-centers@uidaho.edu</t>
  </si>
  <si>
    <t>Team members and contact information:</t>
  </si>
  <si>
    <r>
      <rPr>
        <b/>
        <sz val="11"/>
        <rFont val="Calibri"/>
        <family val="2"/>
        <scheme val="minor"/>
      </rPr>
      <t>Heather Taff</t>
    </r>
    <r>
      <rPr>
        <sz val="11"/>
        <rFont val="Calibri"/>
        <family val="2"/>
        <scheme val="minor"/>
      </rPr>
      <t xml:space="preserve"> - Service Center Team Member</t>
    </r>
  </si>
  <si>
    <r>
      <rPr>
        <b/>
        <sz val="11"/>
        <rFont val="Calibri"/>
        <family val="2"/>
        <scheme val="minor"/>
      </rPr>
      <t>Kris Freitag</t>
    </r>
    <r>
      <rPr>
        <sz val="11"/>
        <rFont val="Calibri"/>
        <family val="2"/>
        <scheme val="minor"/>
      </rPr>
      <t xml:space="preserve"> - Svc Ctr Team Member and Cost Accounting Unit Supervisor</t>
    </r>
  </si>
  <si>
    <t>Contact Information:</t>
  </si>
  <si>
    <t>Worksheet preparer</t>
  </si>
  <si>
    <t>What % of revenue is charged to UI Departments (including your own)?</t>
  </si>
  <si>
    <t>What % of revenue is charged to external (non-UI) customers? *</t>
  </si>
  <si>
    <t>If yes, briefly describe how the service center rates compare to market rates:</t>
  </si>
  <si>
    <t>If different fees are charged, please elaborate (who do you charge more or less):</t>
  </si>
  <si>
    <t>New service center only:</t>
  </si>
  <si>
    <t>Source of start-up (seed) money:</t>
  </si>
  <si>
    <t>Amount:</t>
  </si>
  <si>
    <t>Dean or Department Head Approval:</t>
  </si>
  <si>
    <t>Name (please print):</t>
  </si>
  <si>
    <t>Title:</t>
  </si>
  <si>
    <t>Signature:</t>
  </si>
  <si>
    <t>Date:</t>
  </si>
  <si>
    <t>Description of the product(s) or service(s) provided:</t>
  </si>
  <si>
    <t>v12345678</t>
  </si>
  <si>
    <t>(should be equal to annual amount column)</t>
  </si>
  <si>
    <t>Joe Vandal</t>
  </si>
  <si>
    <t>P11111</t>
  </si>
  <si>
    <t>faculty</t>
  </si>
  <si>
    <t>Service Center Rate Application</t>
  </si>
  <si>
    <t>Service Center Rate Development Worksheet</t>
  </si>
  <si>
    <t>For rates effective:</t>
  </si>
  <si>
    <t>Application Type:</t>
  </si>
  <si>
    <t>Service Center Manager</t>
  </si>
  <si>
    <t>staff</t>
  </si>
  <si>
    <t>student</t>
  </si>
  <si>
    <t>GRAND TOTAL OPERATING EXPENSES:</t>
  </si>
  <si>
    <t>Subsidy</t>
  </si>
  <si>
    <t>Renewal</t>
  </si>
  <si>
    <t xml:space="preserve"> New</t>
  </si>
  <si>
    <t>Yes</t>
  </si>
  <si>
    <t>No</t>
  </si>
  <si>
    <t>Are services provided to certain users at discounted rates or free of charge?</t>
  </si>
  <si>
    <t xml:space="preserve">Yes </t>
  </si>
  <si>
    <t xml:space="preserve"> No</t>
  </si>
  <si>
    <t>Capital Equipment and Depreciation</t>
  </si>
  <si>
    <t>Annual Depreciation</t>
  </si>
  <si>
    <t>Depreciation Included in Rate</t>
  </si>
  <si>
    <t>Used in service center but unallowable in rates (e.g. purchased with Federal funds)</t>
  </si>
  <si>
    <t>Amount of depreciation charged to customers</t>
  </si>
  <si>
    <t>GRAND TOTAL SALARIES</t>
  </si>
  <si>
    <t>Total charged to UI customers</t>
  </si>
  <si>
    <t>Total charged to external customers</t>
  </si>
  <si>
    <t>Total subsidy &amp; unallowable</t>
  </si>
  <si>
    <t xml:space="preserve">Total subsidy </t>
  </si>
  <si>
    <t>Subsidies (&amp; unallowable depreciation)</t>
  </si>
  <si>
    <t>(not include subsidy)</t>
  </si>
  <si>
    <t>(Travel, Other Operating and Equipment under $5,000)</t>
  </si>
  <si>
    <r>
      <t xml:space="preserve">(portion of employee's salary </t>
    </r>
    <r>
      <rPr>
        <b/>
        <u val="singleAccounting"/>
        <sz val="10"/>
        <rFont val="Calibri"/>
        <family val="2"/>
        <scheme val="minor"/>
      </rPr>
      <t xml:space="preserve">not </t>
    </r>
    <r>
      <rPr>
        <sz val="10"/>
        <rFont val="Calibri"/>
        <family val="2"/>
        <scheme val="minor"/>
      </rPr>
      <t>related to the service center and paid elsewhere)</t>
    </r>
  </si>
  <si>
    <t>For instructions on obtaining salary information, please see additional instructions provided on the Instructions page of this workbook</t>
  </si>
  <si>
    <t>Additional are hidden (rows 16-41). Unhide them if additional rows are needed.</t>
  </si>
  <si>
    <r>
      <rPr>
        <b/>
        <sz val="10"/>
        <rFont val="Calibri"/>
        <family val="2"/>
        <scheme val="minor"/>
      </rPr>
      <t xml:space="preserve">Faculty </t>
    </r>
    <r>
      <rPr>
        <sz val="10"/>
        <rFont val="Calibri"/>
        <family val="2"/>
        <scheme val="minor"/>
      </rPr>
      <t xml:space="preserve">
</t>
    </r>
  </si>
  <si>
    <t xml:space="preserve">Staff
</t>
  </si>
  <si>
    <t xml:space="preserve">Student
</t>
  </si>
  <si>
    <t xml:space="preserve">Temp/IH
</t>
  </si>
  <si>
    <t>F1, F2, F3, F6, F7, F8, FC, SS</t>
  </si>
  <si>
    <t>AC, C1, C2, C3, CM, E1, E2, E3, EC, P1, P2, P3, T1</t>
  </si>
  <si>
    <t>GA, SF, SI, ST</t>
  </si>
  <si>
    <t>E4, F4, F9, P4, T4, T5</t>
  </si>
  <si>
    <t>Employee Class</t>
  </si>
  <si>
    <t>** Employee Type:</t>
  </si>
  <si>
    <t>Non-student: Temp/ Irregular Help</t>
  </si>
  <si>
    <t>UNSUBSIDIZED (FULL COST) RATES: EXTERNAL CUSTOMERS</t>
  </si>
  <si>
    <t>TOTAL SERVICE COSTS (includes subsidy &amp; unallowable depreciation)</t>
  </si>
  <si>
    <r>
      <rPr>
        <b/>
        <sz val="11"/>
        <rFont val="Calibri"/>
        <family val="2"/>
        <scheme val="minor"/>
      </rPr>
      <t>Kenwyn Richards</t>
    </r>
    <r>
      <rPr>
        <sz val="11"/>
        <rFont val="Calibri"/>
        <family val="2"/>
        <scheme val="minor"/>
      </rPr>
      <t xml:space="preserve"> - Service Center Team Lead</t>
    </r>
  </si>
  <si>
    <t>kenwynr@uidaho.edu</t>
  </si>
  <si>
    <t>Beg Balance</t>
  </si>
  <si>
    <t>Depreciation</t>
  </si>
  <si>
    <t>Total Accumulated Depreciation</t>
  </si>
  <si>
    <t>FY2018-19</t>
  </si>
  <si>
    <t>Guarantee Index:</t>
  </si>
  <si>
    <t>What % of revenue is charged to Sponsored Projects ("22" funds)?</t>
  </si>
  <si>
    <t>Operating Index Carry Forward ***</t>
  </si>
  <si>
    <t>Index Number</t>
  </si>
  <si>
    <t>Index Name</t>
  </si>
  <si>
    <t>SUBSIDY INDEX INFORMATION:</t>
  </si>
  <si>
    <t>(service center expense paid on another index)</t>
  </si>
  <si>
    <t>Acquisition Index No.</t>
  </si>
  <si>
    <t>Service center expense paid on another index</t>
  </si>
  <si>
    <t>Projected Operating Index</t>
  </si>
  <si>
    <t>Projected Capital Equip Replacement Index</t>
  </si>
  <si>
    <t>Transfer from operating index **</t>
  </si>
  <si>
    <t>Index Information</t>
  </si>
  <si>
    <t>FUND BALANCE AND SUBSIDY INDEX INFORMATION:</t>
  </si>
  <si>
    <t>Operating index(s):</t>
  </si>
  <si>
    <t>TOTAL OPERATING INDEX</t>
  </si>
  <si>
    <t>(to be used if annual expenses create an index deficit &gt; 15% of the Service Center's total annual revenue)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</si>
</sst>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8" formatCode="&quot;$&quot;#,##0.00_);[Red]\(&quot;$&quot;#,##0.00\)"/>
    <numFmt numFmtId="44" formatCode="_(&quot;$&quot;* #,##0.00_);_(&quot;$&quot;* \(#,##0.00\);_(&quot;$&quot;* &quot;-&quot;??_);_(@_)"/>
    <numFmt numFmtId="43" formatCode="_(* #,##0.00_);_(* \(#,##0.00\);_(* &quot;-&quot;??_);_(@_)"/>
    <numFmt numFmtId="164" formatCode="mm/dd/yy;@"/>
    <numFmt numFmtId="165" formatCode="&quot;$&quot;#,##0.00"/>
    <numFmt numFmtId="166" formatCode="&quot;$&quot;#,##0"/>
    <numFmt numFmtId="167" formatCode="_(* #,##0_);_(* \(#,##0\);_(* &quot;-&quot;??_);_(@_)"/>
    <numFmt numFmtId="168" formatCode="m/d/yy;@"/>
    <numFmt numFmtId="169" formatCode="0.000%"/>
    <numFmt numFmtId="170" formatCode="0.000"/>
    <numFmt numFmtId="171" formatCode="0.0%"/>
    <numFmt numFmtId="172" formatCode="_(&quot;$&quot;* #,##0_);_(&quot;$&quot;* \(#,##0\);_(&quot;$&quot;* &quot;-&quot;??_);_(@_)"/>
    <numFmt numFmtId="173" formatCode="#,##0_);&quot;(&quot;#,##0&quot;)&quot;;&quot;-&quot;_)"/>
  </numFmts>
  <fonts count="38">
    <font>
      <sz val="11"/>
      <color theme="1"/>
      <name val="Calibri"/>
      <family val="2"/>
      <scheme val="minor"/>
    </font>
    <font>
      <sz val="11"/>
      <color theme="1"/>
      <name val="Calibri"/>
      <family val="2"/>
      <scheme val="minor"/>
    </font>
    <font>
      <b/>
      <sz val="11"/>
      <color theme="1"/>
      <name val="Calibri"/>
      <family val="2"/>
      <scheme val="minor"/>
    </font>
    <font>
      <u/>
      <sz val="11"/>
      <color indexed="12"/>
      <name val="Times New Roman"/>
      <family val="1"/>
    </font>
    <font>
      <sz val="10"/>
      <name val="Arial"/>
      <family val="2"/>
    </font>
    <font>
      <b/>
      <i/>
      <sz val="14"/>
      <name val="Calibri"/>
      <family val="2"/>
      <scheme val="minor"/>
    </font>
    <font>
      <sz val="10"/>
      <name val="Calibri"/>
      <family val="2"/>
      <scheme val="minor"/>
    </font>
    <font>
      <sz val="12"/>
      <name val="Calibri"/>
      <family val="2"/>
      <scheme val="minor"/>
    </font>
    <font>
      <sz val="11"/>
      <name val="Calibri"/>
      <family val="2"/>
      <scheme val="minor"/>
    </font>
    <font>
      <b/>
      <sz val="14"/>
      <name val="Calibri"/>
      <family val="2"/>
      <scheme val="minor"/>
    </font>
    <font>
      <sz val="14"/>
      <name val="Calibri"/>
      <family val="2"/>
      <scheme val="minor"/>
    </font>
    <font>
      <b/>
      <sz val="11"/>
      <name val="Calibri"/>
      <family val="2"/>
      <scheme val="minor"/>
    </font>
    <font>
      <b/>
      <sz val="10"/>
      <name val="Calibri"/>
      <family val="2"/>
      <scheme val="minor"/>
    </font>
    <font>
      <b/>
      <sz val="12"/>
      <name val="Calibri"/>
      <family val="2"/>
      <scheme val="minor"/>
    </font>
    <font>
      <b/>
      <sz val="14"/>
      <name val="Calibri  "/>
    </font>
    <font>
      <sz val="9"/>
      <name val="Calibri"/>
      <family val="2"/>
      <scheme val="minor"/>
    </font>
    <font>
      <sz val="16"/>
      <name val="Calibri"/>
      <family val="2"/>
      <scheme val="minor"/>
    </font>
    <font>
      <b/>
      <i/>
      <sz val="12"/>
      <name val="Calibri"/>
      <family val="2"/>
      <scheme val="minor"/>
    </font>
    <font>
      <i/>
      <sz val="10"/>
      <name val="Calibri"/>
      <family val="2"/>
      <scheme val="minor"/>
    </font>
    <font>
      <b/>
      <sz val="12"/>
      <color theme="1"/>
      <name val="Calibri"/>
      <family val="2"/>
      <scheme val="minor"/>
    </font>
    <font>
      <sz val="10"/>
      <name val="Arial"/>
      <family val="2"/>
    </font>
    <font>
      <b/>
      <sz val="11"/>
      <color rgb="FFFF0000"/>
      <name val="Calibri"/>
      <family val="2"/>
      <scheme val="minor"/>
    </font>
    <font>
      <sz val="10"/>
      <color theme="1"/>
      <name val="Calibri"/>
      <family val="2"/>
      <scheme val="minor"/>
    </font>
    <font>
      <b/>
      <vertAlign val="superscript"/>
      <sz val="11"/>
      <name val="Calibri"/>
      <family val="2"/>
      <scheme val="minor"/>
    </font>
    <font>
      <i/>
      <sz val="11"/>
      <color rgb="FF000000"/>
      <name val="Calibri"/>
      <family val="2"/>
      <scheme val="minor"/>
    </font>
    <font>
      <b/>
      <u/>
      <sz val="11"/>
      <color indexed="12"/>
      <name val="Times New Roman"/>
      <family val="1"/>
    </font>
    <font>
      <b/>
      <i/>
      <u/>
      <sz val="12"/>
      <name val="Calibri"/>
      <family val="2"/>
      <scheme val="minor"/>
    </font>
    <font>
      <b/>
      <sz val="16"/>
      <name val="Calibri"/>
      <family val="2"/>
      <scheme val="minor"/>
    </font>
    <font>
      <b/>
      <sz val="16"/>
      <color theme="1"/>
      <name val="Calibri"/>
      <family val="2"/>
      <scheme val="minor"/>
    </font>
    <font>
      <b/>
      <sz val="14"/>
      <color theme="1"/>
      <name val="Calibri"/>
      <family val="2"/>
      <scheme val="minor"/>
    </font>
    <font>
      <sz val="10"/>
      <color rgb="FFFF0000"/>
      <name val="Calibri"/>
      <family val="2"/>
      <scheme val="minor"/>
    </font>
    <font>
      <sz val="9"/>
      <color indexed="81"/>
      <name val="Tahoma"/>
      <family val="2"/>
    </font>
    <font>
      <b/>
      <sz val="9"/>
      <color indexed="81"/>
      <name val="Tahoma"/>
      <family val="2"/>
    </font>
    <font>
      <b/>
      <sz val="14"/>
      <color theme="0"/>
      <name val="Calibri"/>
      <family val="2"/>
      <scheme val="minor"/>
    </font>
    <font>
      <b/>
      <sz val="10"/>
      <color theme="1"/>
      <name val="Calibri"/>
      <family val="2"/>
      <scheme val="minor"/>
    </font>
    <font>
      <b/>
      <u val="singleAccounting"/>
      <sz val="10"/>
      <name val="Calibri"/>
      <family val="2"/>
      <scheme val="minor"/>
    </font>
    <font>
      <b/>
      <sz val="9"/>
      <name val="Calibri"/>
      <family val="2"/>
      <scheme val="minor"/>
    </font>
    <font>
      <b/>
      <i/>
      <sz val="11"/>
      <color rgb="FFFF0000"/>
      <name val="Calibri"/>
      <family val="2"/>
      <scheme val="minor"/>
    </font>
  </fonts>
  <fills count="10">
    <fill>
      <patternFill patternType="none"/>
    </fill>
    <fill>
      <patternFill patternType="gray125"/>
    </fill>
    <fill>
      <patternFill patternType="solid">
        <fgColor theme="9" tint="0.59999389629810485"/>
        <bgColor indexed="64"/>
      </patternFill>
    </fill>
    <fill>
      <patternFill patternType="solid">
        <fgColor rgb="FFFFFF99"/>
        <bgColor indexed="64"/>
      </patternFill>
    </fill>
    <fill>
      <patternFill patternType="solid">
        <fgColor theme="0" tint="-0.14999847407452621"/>
        <bgColor indexed="64"/>
      </patternFill>
    </fill>
    <fill>
      <patternFill patternType="solid">
        <fgColor theme="0"/>
        <bgColor indexed="64"/>
      </patternFill>
    </fill>
    <fill>
      <patternFill patternType="solid">
        <fgColor theme="7" tint="0.59999389629810485"/>
        <bgColor indexed="64"/>
      </patternFill>
    </fill>
    <fill>
      <patternFill patternType="solid">
        <fgColor theme="4" tint="0.59999389629810485"/>
        <bgColor indexed="64"/>
      </patternFill>
    </fill>
    <fill>
      <patternFill patternType="solid">
        <fgColor theme="9" tint="0.79998168889431442"/>
        <bgColor indexed="64"/>
      </patternFill>
    </fill>
    <fill>
      <patternFill patternType="solid">
        <fgColor rgb="FF92D050"/>
        <bgColor indexed="64"/>
      </patternFill>
    </fill>
  </fills>
  <borders count="4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double">
        <color indexed="64"/>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style="thin">
        <color theme="9" tint="-0.499984740745262"/>
      </top>
      <bottom style="thin">
        <color theme="9" tint="-0.499984740745262"/>
      </bottom>
      <diagonal/>
    </border>
    <border>
      <left/>
      <right/>
      <top style="thin">
        <color theme="9" tint="-0.499984740745262"/>
      </top>
      <bottom style="thin">
        <color theme="9" tint="-0.499984740745262"/>
      </bottom>
      <diagonal/>
    </border>
    <border>
      <left/>
      <right style="medium">
        <color auto="1"/>
      </right>
      <top style="thin">
        <color theme="9" tint="-0.499984740745262"/>
      </top>
      <bottom style="thin">
        <color theme="9" tint="-0.499984740745262"/>
      </bottom>
      <diagonal/>
    </border>
    <border>
      <left style="medium">
        <color auto="1"/>
      </left>
      <right/>
      <top style="thin">
        <color theme="9" tint="-0.499984740745262"/>
      </top>
      <bottom/>
      <diagonal/>
    </border>
    <border>
      <left/>
      <right/>
      <top style="thin">
        <color theme="9" tint="-0.499984740745262"/>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indexed="64"/>
      </left>
      <right style="thin">
        <color indexed="64"/>
      </right>
      <top/>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s>
  <cellStyleXfs count="1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3" fillId="0" borderId="0" applyNumberFormat="0" applyFill="0" applyBorder="0" applyAlignment="0" applyProtection="0">
      <alignment vertical="top"/>
      <protection locked="0"/>
    </xf>
    <xf numFmtId="0" fontId="4" fillId="0" borderId="0"/>
    <xf numFmtId="43" fontId="4" fillId="0" borderId="0" applyFont="0" applyFill="0" applyBorder="0" applyAlignment="0" applyProtection="0"/>
    <xf numFmtId="9" fontId="4" fillId="0" borderId="0" applyFont="0" applyFill="0" applyBorder="0" applyAlignment="0" applyProtection="0"/>
    <xf numFmtId="0" fontId="20" fillId="0" borderId="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cellStyleXfs>
  <cellXfs count="584">
    <xf numFmtId="0" fontId="0" fillId="0" borderId="0" xfId="0"/>
    <xf numFmtId="0" fontId="6" fillId="0" borderId="0" xfId="0" applyFont="1" applyAlignment="1"/>
    <xf numFmtId="0" fontId="8" fillId="0" borderId="0" xfId="0" applyFont="1" applyAlignment="1"/>
    <xf numFmtId="0" fontId="10" fillId="0" borderId="0" xfId="0" applyFont="1" applyFill="1"/>
    <xf numFmtId="0" fontId="9" fillId="0" borderId="0" xfId="0" applyFont="1" applyFill="1" applyAlignment="1">
      <alignment horizontal="right"/>
    </xf>
    <xf numFmtId="0" fontId="6" fillId="0" borderId="0" xfId="0" applyFont="1" applyFill="1"/>
    <xf numFmtId="0" fontId="6" fillId="0" borderId="6" xfId="0" applyFont="1" applyFill="1" applyBorder="1"/>
    <xf numFmtId="0" fontId="6" fillId="0" borderId="8" xfId="0" applyFont="1" applyFill="1" applyBorder="1"/>
    <xf numFmtId="0" fontId="7" fillId="0" borderId="0" xfId="0" applyFont="1" applyFill="1"/>
    <xf numFmtId="0" fontId="6" fillId="0" borderId="0" xfId="0" applyFont="1" applyFill="1" applyAlignment="1">
      <alignment horizontal="left"/>
    </xf>
    <xf numFmtId="0" fontId="6" fillId="0" borderId="0" xfId="0" applyFont="1" applyFill="1" applyAlignment="1">
      <alignment horizontal="left" indent="1"/>
    </xf>
    <xf numFmtId="0" fontId="6" fillId="0" borderId="0" xfId="0" applyFont="1"/>
    <xf numFmtId="0" fontId="12" fillId="0" borderId="0" xfId="0" applyFont="1" applyFill="1"/>
    <xf numFmtId="0" fontId="9" fillId="0" borderId="0" xfId="0" quotePrefix="1" applyFont="1" applyFill="1"/>
    <xf numFmtId="0" fontId="6" fillId="0" borderId="0" xfId="0" applyFont="1" applyFill="1" applyBorder="1"/>
    <xf numFmtId="0" fontId="6" fillId="0" borderId="10" xfId="0" applyFont="1" applyFill="1" applyBorder="1"/>
    <xf numFmtId="0" fontId="6" fillId="0" borderId="0" xfId="0" applyFont="1" applyFill="1" applyBorder="1" applyAlignment="1">
      <alignment horizontal="left"/>
    </xf>
    <xf numFmtId="0" fontId="6" fillId="0" borderId="12" xfId="0" applyFont="1" applyFill="1" applyBorder="1"/>
    <xf numFmtId="0" fontId="6" fillId="0" borderId="7" xfId="0" applyFont="1" applyFill="1" applyBorder="1" applyAlignment="1">
      <alignment horizontal="left"/>
    </xf>
    <xf numFmtId="0" fontId="6" fillId="0" borderId="7" xfId="0" applyFont="1" applyFill="1" applyBorder="1"/>
    <xf numFmtId="0" fontId="6" fillId="0" borderId="0" xfId="0" applyFont="1" applyBorder="1"/>
    <xf numFmtId="0" fontId="11" fillId="0" borderId="10" xfId="0" applyFont="1" applyFill="1" applyBorder="1"/>
    <xf numFmtId="0" fontId="6" fillId="0" borderId="12" xfId="0" applyFont="1" applyBorder="1"/>
    <xf numFmtId="0" fontId="6" fillId="0" borderId="10" xfId="0" applyFont="1" applyFill="1" applyBorder="1" applyAlignment="1">
      <alignment horizontal="left"/>
    </xf>
    <xf numFmtId="0" fontId="11" fillId="0" borderId="10" xfId="0" applyFont="1" applyFill="1" applyBorder="1" applyAlignment="1">
      <alignment horizontal="left"/>
    </xf>
    <xf numFmtId="0" fontId="11" fillId="0" borderId="10" xfId="0" applyFont="1" applyFill="1" applyBorder="1" applyAlignment="1">
      <alignment horizontal="right"/>
    </xf>
    <xf numFmtId="0" fontId="0" fillId="0" borderId="0" xfId="0" applyFont="1"/>
    <xf numFmtId="0" fontId="12" fillId="0" borderId="0" xfId="0" applyFont="1"/>
    <xf numFmtId="0" fontId="11" fillId="0" borderId="0" xfId="0" applyFont="1" applyFill="1"/>
    <xf numFmtId="0" fontId="9" fillId="0" borderId="0" xfId="0" applyFont="1" applyFill="1" applyAlignment="1">
      <alignment horizontal="center"/>
    </xf>
    <xf numFmtId="0" fontId="6" fillId="0" borderId="0" xfId="0" applyFont="1" applyFill="1" applyAlignment="1">
      <alignment horizontal="center"/>
    </xf>
    <xf numFmtId="0" fontId="13" fillId="0" borderId="9" xfId="0" applyFont="1" applyFill="1" applyBorder="1" applyAlignment="1">
      <alignment horizontal="center"/>
    </xf>
    <xf numFmtId="0" fontId="13" fillId="0" borderId="9" xfId="0" applyFont="1" applyFill="1" applyBorder="1"/>
    <xf numFmtId="166" fontId="11" fillId="0" borderId="9" xfId="6" applyNumberFormat="1" applyFont="1" applyFill="1" applyBorder="1"/>
    <xf numFmtId="0" fontId="13" fillId="0" borderId="0" xfId="0" applyFont="1" applyFill="1" applyBorder="1"/>
    <xf numFmtId="165" fontId="8" fillId="0" borderId="0" xfId="7" applyNumberFormat="1" applyFont="1" applyFill="1" applyBorder="1"/>
    <xf numFmtId="0" fontId="15" fillId="0" borderId="7" xfId="0" applyFont="1" applyFill="1" applyBorder="1" applyAlignment="1"/>
    <xf numFmtId="0" fontId="15" fillId="0" borderId="9" xfId="0" applyFont="1" applyFill="1" applyBorder="1" applyAlignment="1">
      <alignment horizontal="left" indent="1"/>
    </xf>
    <xf numFmtId="167" fontId="11" fillId="0" borderId="9" xfId="6" applyNumberFormat="1" applyFont="1" applyFill="1" applyBorder="1"/>
    <xf numFmtId="167" fontId="8" fillId="0" borderId="0" xfId="6" applyNumberFormat="1" applyFont="1" applyFill="1" applyBorder="1"/>
    <xf numFmtId="0" fontId="11" fillId="0" borderId="1" xfId="0" applyFont="1" applyFill="1" applyBorder="1"/>
    <xf numFmtId="10" fontId="8" fillId="0" borderId="9" xfId="7" applyNumberFormat="1" applyFont="1" applyFill="1" applyBorder="1"/>
    <xf numFmtId="10" fontId="8" fillId="0" borderId="0" xfId="7" applyNumberFormat="1" applyFont="1" applyFill="1" applyBorder="1"/>
    <xf numFmtId="167" fontId="6" fillId="0" borderId="0" xfId="6" applyNumberFormat="1" applyFont="1" applyFill="1" applyBorder="1"/>
    <xf numFmtId="167" fontId="6" fillId="0" borderId="0" xfId="6" applyNumberFormat="1" applyFont="1" applyFill="1"/>
    <xf numFmtId="0" fontId="11" fillId="0" borderId="1" xfId="0" applyFont="1" applyFill="1" applyBorder="1" applyAlignment="1">
      <alignment wrapText="1"/>
    </xf>
    <xf numFmtId="165" fontId="11" fillId="0" borderId="9" xfId="6" applyNumberFormat="1" applyFont="1" applyFill="1" applyBorder="1"/>
    <xf numFmtId="0" fontId="13" fillId="0" borderId="9" xfId="0" applyFont="1" applyFill="1" applyBorder="1" applyAlignment="1">
      <alignment horizontal="left" wrapText="1"/>
    </xf>
    <xf numFmtId="165" fontId="13" fillId="0" borderId="0" xfId="0" applyNumberFormat="1" applyFont="1" applyFill="1" applyBorder="1" applyAlignment="1">
      <alignment horizontal="center"/>
    </xf>
    <xf numFmtId="0" fontId="12" fillId="0" borderId="9" xfId="0" applyFont="1" applyBorder="1"/>
    <xf numFmtId="0" fontId="11" fillId="0" borderId="9" xfId="0" applyFont="1" applyFill="1" applyBorder="1" applyAlignment="1">
      <alignment horizontal="left"/>
    </xf>
    <xf numFmtId="0" fontId="7" fillId="0" borderId="0" xfId="0" applyFont="1"/>
    <xf numFmtId="0" fontId="6" fillId="0" borderId="4" xfId="0" applyFont="1" applyBorder="1"/>
    <xf numFmtId="0" fontId="7" fillId="0" borderId="4" xfId="0" applyFont="1" applyBorder="1"/>
    <xf numFmtId="0" fontId="6" fillId="0" borderId="5" xfId="0" applyFont="1" applyBorder="1"/>
    <xf numFmtId="0" fontId="16" fillId="0" borderId="10" xfId="0" applyFont="1" applyBorder="1"/>
    <xf numFmtId="0" fontId="7" fillId="0" borderId="0" xfId="0" applyFont="1" applyBorder="1"/>
    <xf numFmtId="0" fontId="10" fillId="0" borderId="10" xfId="0" applyFont="1" applyBorder="1"/>
    <xf numFmtId="0" fontId="7" fillId="0" borderId="10" xfId="0" applyFont="1" applyBorder="1"/>
    <xf numFmtId="8" fontId="7" fillId="0" borderId="0" xfId="0" applyNumberFormat="1" applyFont="1" applyBorder="1"/>
    <xf numFmtId="8" fontId="7" fillId="0" borderId="15" xfId="0" applyNumberFormat="1" applyFont="1" applyBorder="1"/>
    <xf numFmtId="0" fontId="6" fillId="0" borderId="10" xfId="0" applyFont="1" applyBorder="1"/>
    <xf numFmtId="43" fontId="7" fillId="0" borderId="0" xfId="0" applyNumberFormat="1" applyFont="1" applyBorder="1"/>
    <xf numFmtId="0" fontId="6" fillId="0" borderId="6" xfId="0" applyFont="1" applyBorder="1"/>
    <xf numFmtId="0" fontId="7" fillId="0" borderId="7" xfId="0" applyFont="1" applyBorder="1"/>
    <xf numFmtId="0" fontId="6" fillId="0" borderId="8" xfId="0" applyFont="1" applyBorder="1"/>
    <xf numFmtId="0" fontId="6" fillId="0" borderId="7" xfId="0" applyFont="1" applyBorder="1"/>
    <xf numFmtId="0" fontId="7" fillId="0" borderId="9" xfId="0" applyFont="1" applyBorder="1"/>
    <xf numFmtId="0" fontId="7" fillId="0" borderId="0" xfId="0" applyFont="1" applyAlignment="1">
      <alignment horizontal="right"/>
    </xf>
    <xf numFmtId="8" fontId="7" fillId="0" borderId="0" xfId="0" applyNumberFormat="1" applyFont="1"/>
    <xf numFmtId="0" fontId="7" fillId="0" borderId="9" xfId="0" applyFont="1" applyBorder="1" applyAlignment="1">
      <alignment horizontal="center" wrapText="1"/>
    </xf>
    <xf numFmtId="0" fontId="7" fillId="0" borderId="1" xfId="0" applyFont="1" applyBorder="1"/>
    <xf numFmtId="0" fontId="7" fillId="0" borderId="2" xfId="0" applyFont="1" applyBorder="1"/>
    <xf numFmtId="0" fontId="7" fillId="0" borderId="3" xfId="0" applyFont="1" applyBorder="1"/>
    <xf numFmtId="0" fontId="9" fillId="0" borderId="0" xfId="0" applyFont="1"/>
    <xf numFmtId="0" fontId="10" fillId="0" borderId="0" xfId="0" applyFont="1"/>
    <xf numFmtId="0" fontId="9" fillId="0" borderId="0" xfId="0" applyFont="1" applyAlignment="1">
      <alignment horizontal="right"/>
    </xf>
    <xf numFmtId="43" fontId="10" fillId="0" borderId="0" xfId="6" applyFont="1"/>
    <xf numFmtId="43" fontId="8" fillId="0" borderId="0" xfId="6" applyFont="1"/>
    <xf numFmtId="0" fontId="17" fillId="0" borderId="0" xfId="0" applyFont="1" applyAlignment="1">
      <alignment horizontal="center"/>
    </xf>
    <xf numFmtId="43" fontId="17" fillId="0" borderId="0" xfId="6" applyFont="1" applyAlignment="1">
      <alignment horizontal="right"/>
    </xf>
    <xf numFmtId="0" fontId="18" fillId="0" borderId="0" xfId="0" applyFont="1"/>
    <xf numFmtId="0" fontId="6" fillId="0" borderId="0" xfId="0" applyFont="1" applyAlignment="1">
      <alignment wrapText="1"/>
    </xf>
    <xf numFmtId="0" fontId="19" fillId="0" borderId="0" xfId="0" applyFont="1"/>
    <xf numFmtId="0" fontId="0" fillId="0" borderId="0" xfId="0" applyAlignment="1">
      <alignment wrapText="1"/>
    </xf>
    <xf numFmtId="0" fontId="13" fillId="0" borderId="0" xfId="0" applyFont="1"/>
    <xf numFmtId="8" fontId="7" fillId="0" borderId="0" xfId="0" applyNumberFormat="1" applyFont="1" applyFill="1" applyBorder="1"/>
    <xf numFmtId="0" fontId="10" fillId="0" borderId="0" xfId="0" applyFont="1" applyBorder="1"/>
    <xf numFmtId="0" fontId="6" fillId="0" borderId="0" xfId="0" applyFont="1" applyBorder="1" applyAlignment="1">
      <alignment wrapText="1"/>
    </xf>
    <xf numFmtId="0" fontId="6" fillId="0" borderId="0" xfId="0" applyFont="1" applyFill="1" applyAlignment="1"/>
    <xf numFmtId="0" fontId="6" fillId="3" borderId="9" xfId="0" applyFont="1" applyFill="1" applyBorder="1" applyProtection="1">
      <protection locked="0"/>
    </xf>
    <xf numFmtId="0" fontId="6" fillId="3" borderId="2" xfId="0" applyFont="1" applyFill="1" applyBorder="1" applyProtection="1">
      <protection locked="0"/>
    </xf>
    <xf numFmtId="8" fontId="7" fillId="3" borderId="0" xfId="0" applyNumberFormat="1" applyFont="1" applyFill="1" applyBorder="1" applyProtection="1">
      <protection locked="0"/>
    </xf>
    <xf numFmtId="0" fontId="6" fillId="0" borderId="10" xfId="0" applyFont="1" applyFill="1" applyBorder="1" applyAlignment="1">
      <alignment horizontal="right" vertical="center"/>
    </xf>
    <xf numFmtId="0" fontId="12" fillId="0" borderId="10" xfId="0" applyFont="1" applyFill="1" applyBorder="1" applyAlignment="1"/>
    <xf numFmtId="0" fontId="12" fillId="0" borderId="0" xfId="0" applyFont="1" applyBorder="1"/>
    <xf numFmtId="0" fontId="6" fillId="0" borderId="0" xfId="5" applyFont="1" applyBorder="1"/>
    <xf numFmtId="0" fontId="11" fillId="0" borderId="9" xfId="0" applyFont="1" applyFill="1" applyBorder="1" applyAlignment="1">
      <alignment horizontal="center"/>
    </xf>
    <xf numFmtId="9" fontId="12" fillId="0" borderId="1" xfId="7" applyFont="1" applyFill="1" applyBorder="1" applyAlignment="1">
      <alignment horizontal="center"/>
    </xf>
    <xf numFmtId="0" fontId="6" fillId="3" borderId="9" xfId="5" applyFont="1" applyFill="1" applyBorder="1" applyProtection="1">
      <protection locked="0"/>
    </xf>
    <xf numFmtId="0" fontId="6" fillId="3" borderId="9" xfId="5" applyFont="1" applyFill="1" applyBorder="1" applyAlignment="1" applyProtection="1">
      <alignment horizontal="left"/>
      <protection locked="0"/>
    </xf>
    <xf numFmtId="167" fontId="6" fillId="3" borderId="9" xfId="6" applyNumberFormat="1" applyFont="1" applyFill="1" applyBorder="1" applyAlignment="1" applyProtection="1">
      <alignment horizontal="left"/>
      <protection locked="0"/>
    </xf>
    <xf numFmtId="167" fontId="6" fillId="3" borderId="9" xfId="6" applyNumberFormat="1" applyFont="1" applyFill="1" applyBorder="1" applyAlignment="1" applyProtection="1">
      <alignment horizontal="center"/>
      <protection locked="0"/>
    </xf>
    <xf numFmtId="167" fontId="6" fillId="5" borderId="9" xfId="6" applyNumberFormat="1" applyFont="1" applyFill="1" applyBorder="1" applyAlignment="1">
      <alignment horizontal="left"/>
    </xf>
    <xf numFmtId="0" fontId="6" fillId="0" borderId="0" xfId="5" applyFont="1" applyBorder="1" applyAlignment="1">
      <alignment horizontal="left"/>
    </xf>
    <xf numFmtId="14" fontId="6" fillId="0" borderId="0" xfId="5" applyNumberFormat="1" applyFont="1" applyBorder="1" applyAlignment="1">
      <alignment horizontal="left"/>
    </xf>
    <xf numFmtId="167" fontId="6" fillId="0" borderId="0" xfId="6" applyNumberFormat="1" applyFont="1" applyBorder="1" applyAlignment="1">
      <alignment horizontal="left"/>
    </xf>
    <xf numFmtId="167" fontId="6" fillId="0" borderId="0" xfId="6" applyNumberFormat="1" applyFont="1" applyBorder="1" applyAlignment="1">
      <alignment horizontal="center"/>
    </xf>
    <xf numFmtId="0" fontId="12" fillId="0" borderId="0" xfId="5" applyFont="1" applyBorder="1"/>
    <xf numFmtId="43" fontId="6" fillId="0" borderId="0" xfId="6" applyFont="1" applyBorder="1" applyAlignment="1">
      <alignment horizontal="left"/>
    </xf>
    <xf numFmtId="43" fontId="6" fillId="0" borderId="0" xfId="6" applyFont="1" applyFill="1" applyBorder="1"/>
    <xf numFmtId="43" fontId="6" fillId="0" borderId="0" xfId="1" applyFont="1" applyFill="1" applyBorder="1"/>
    <xf numFmtId="164" fontId="6" fillId="3" borderId="1" xfId="0" applyNumberFormat="1" applyFont="1" applyFill="1" applyBorder="1" applyAlignment="1" applyProtection="1">
      <alignment horizontal="left"/>
      <protection locked="0"/>
    </xf>
    <xf numFmtId="0" fontId="13" fillId="0" borderId="1" xfId="0" applyFont="1" applyFill="1" applyBorder="1"/>
    <xf numFmtId="0" fontId="0" fillId="0" borderId="3" xfId="0" applyFont="1" applyBorder="1"/>
    <xf numFmtId="0" fontId="6" fillId="0" borderId="4" xfId="5" applyFont="1" applyBorder="1"/>
    <xf numFmtId="0" fontId="6" fillId="0" borderId="2" xfId="0" applyFont="1" applyFill="1" applyBorder="1"/>
    <xf numFmtId="0" fontId="6" fillId="0" borderId="3" xfId="0" applyFont="1" applyFill="1" applyBorder="1"/>
    <xf numFmtId="43" fontId="7" fillId="0" borderId="9" xfId="0" applyNumberFormat="1" applyFont="1" applyBorder="1"/>
    <xf numFmtId="0" fontId="7" fillId="3" borderId="9" xfId="0" applyFont="1" applyFill="1" applyBorder="1" applyProtection="1">
      <protection locked="0"/>
    </xf>
    <xf numFmtId="8" fontId="7" fillId="0" borderId="2" xfId="0" applyNumberFormat="1" applyFont="1" applyBorder="1"/>
    <xf numFmtId="43" fontId="6" fillId="0" borderId="9" xfId="0" applyNumberFormat="1" applyFont="1" applyFill="1" applyBorder="1" applyProtection="1"/>
    <xf numFmtId="0" fontId="7" fillId="0" borderId="9" xfId="0" applyFont="1" applyFill="1" applyBorder="1" applyAlignment="1">
      <alignment wrapText="1"/>
    </xf>
    <xf numFmtId="0" fontId="8" fillId="0" borderId="1" xfId="0" applyFont="1" applyFill="1" applyBorder="1"/>
    <xf numFmtId="0" fontId="8" fillId="0" borderId="9" xfId="0" applyFont="1" applyFill="1" applyBorder="1"/>
    <xf numFmtId="167" fontId="8" fillId="0" borderId="9" xfId="6" applyNumberFormat="1" applyFont="1" applyFill="1" applyBorder="1"/>
    <xf numFmtId="0" fontId="8" fillId="0" borderId="0" xfId="0" applyFont="1" applyFill="1" applyBorder="1"/>
    <xf numFmtId="43" fontId="8" fillId="0" borderId="0" xfId="6" applyNumberFormat="1" applyFont="1" applyFill="1" applyBorder="1"/>
    <xf numFmtId="0" fontId="6" fillId="0" borderId="9" xfId="0" applyFont="1" applyFill="1" applyBorder="1"/>
    <xf numFmtId="43" fontId="8" fillId="0" borderId="9" xfId="6" quotePrefix="1" applyNumberFormat="1" applyFont="1" applyFill="1" applyBorder="1" applyAlignment="1">
      <alignment horizontal="center"/>
    </xf>
    <xf numFmtId="0" fontId="10" fillId="0" borderId="0" xfId="0" applyFont="1" applyFill="1" applyAlignment="1"/>
    <xf numFmtId="0" fontId="9" fillId="0" borderId="0" xfId="0" applyFont="1" applyFill="1" applyBorder="1" applyAlignment="1"/>
    <xf numFmtId="0" fontId="0" fillId="0" borderId="0" xfId="0" applyFont="1" applyBorder="1" applyAlignment="1"/>
    <xf numFmtId="4" fontId="8" fillId="0" borderId="9" xfId="7" applyNumberFormat="1" applyFont="1" applyFill="1" applyBorder="1"/>
    <xf numFmtId="43" fontId="6" fillId="0" borderId="0" xfId="1" applyFont="1" applyFill="1"/>
    <xf numFmtId="43" fontId="11" fillId="0" borderId="9" xfId="6" applyNumberFormat="1" applyFont="1" applyFill="1" applyBorder="1"/>
    <xf numFmtId="43" fontId="8" fillId="0" borderId="0" xfId="6" applyNumberFormat="1" applyFont="1" applyFill="1" applyBorder="1" applyAlignment="1">
      <alignment horizontal="center"/>
    </xf>
    <xf numFmtId="43" fontId="8" fillId="0" borderId="9" xfId="1" applyFont="1" applyFill="1" applyBorder="1"/>
    <xf numFmtId="10" fontId="6" fillId="3" borderId="9" xfId="7" applyNumberFormat="1" applyFont="1" applyFill="1" applyBorder="1" applyProtection="1">
      <protection locked="0"/>
    </xf>
    <xf numFmtId="10" fontId="6" fillId="0" borderId="9" xfId="3" applyNumberFormat="1" applyFont="1" applyFill="1" applyBorder="1" applyProtection="1"/>
    <xf numFmtId="10" fontId="6" fillId="3" borderId="9" xfId="3" applyNumberFormat="1" applyFont="1" applyFill="1" applyBorder="1" applyProtection="1">
      <protection locked="0"/>
    </xf>
    <xf numFmtId="0" fontId="0" fillId="0" borderId="0" xfId="0" applyBorder="1"/>
    <xf numFmtId="0" fontId="0" fillId="0" borderId="0" xfId="0" applyBorder="1" applyAlignment="1">
      <alignment horizontal="left" vertical="center"/>
    </xf>
    <xf numFmtId="8" fontId="0" fillId="0" borderId="0" xfId="0" applyNumberFormat="1" applyBorder="1" applyAlignment="1">
      <alignment horizontal="left" vertical="center" wrapText="1"/>
    </xf>
    <xf numFmtId="0" fontId="0" fillId="0" borderId="7" xfId="0" applyBorder="1"/>
    <xf numFmtId="0" fontId="8" fillId="0" borderId="0" xfId="0" applyFont="1" applyFill="1"/>
    <xf numFmtId="0" fontId="8" fillId="0" borderId="10" xfId="0" applyFont="1" applyFill="1" applyBorder="1"/>
    <xf numFmtId="0" fontId="11" fillId="0" borderId="9" xfId="0" applyFont="1" applyFill="1" applyBorder="1" applyAlignment="1">
      <alignment horizontal="center" wrapText="1"/>
    </xf>
    <xf numFmtId="0" fontId="21" fillId="0" borderId="9" xfId="0" applyFont="1" applyFill="1" applyBorder="1" applyAlignment="1">
      <alignment horizontal="center" wrapText="1"/>
    </xf>
    <xf numFmtId="0" fontId="11" fillId="0" borderId="0" xfId="0" applyFont="1" applyFill="1" applyBorder="1" applyAlignment="1">
      <alignment horizontal="left"/>
    </xf>
    <xf numFmtId="0" fontId="11" fillId="0" borderId="9" xfId="0" applyFont="1" applyFill="1" applyBorder="1" applyAlignment="1">
      <alignment horizontal="center"/>
    </xf>
    <xf numFmtId="0" fontId="16" fillId="0" borderId="11" xfId="0" applyFont="1" applyBorder="1"/>
    <xf numFmtId="0" fontId="7" fillId="0" borderId="10" xfId="0" applyFont="1" applyBorder="1" applyAlignment="1">
      <alignment horizontal="left"/>
    </xf>
    <xf numFmtId="0" fontId="10" fillId="0" borderId="11" xfId="0" applyFont="1" applyBorder="1"/>
    <xf numFmtId="0" fontId="0" fillId="0" borderId="0" xfId="0" applyBorder="1" applyAlignment="1">
      <alignment horizontal="right"/>
    </xf>
    <xf numFmtId="8" fontId="0" fillId="0" borderId="0" xfId="0" applyNumberFormat="1" applyBorder="1" applyAlignment="1">
      <alignment horizontal="right" vertical="center"/>
    </xf>
    <xf numFmtId="44" fontId="0" fillId="0" borderId="0" xfId="2" applyFont="1" applyBorder="1" applyAlignment="1">
      <alignment horizontal="right" vertical="center"/>
    </xf>
    <xf numFmtId="0" fontId="0" fillId="0" borderId="0" xfId="0" applyAlignment="1">
      <alignment horizontal="right"/>
    </xf>
    <xf numFmtId="0" fontId="0" fillId="0" borderId="7" xfId="0" applyBorder="1" applyAlignment="1">
      <alignment horizontal="right"/>
    </xf>
    <xf numFmtId="0" fontId="11" fillId="0" borderId="9" xfId="0" applyFont="1" applyFill="1" applyBorder="1" applyAlignment="1">
      <alignment horizontal="center"/>
    </xf>
    <xf numFmtId="0" fontId="11" fillId="0" borderId="0" xfId="0" applyFont="1" applyFill="1" applyBorder="1" applyAlignment="1">
      <alignment horizontal="center"/>
    </xf>
    <xf numFmtId="0" fontId="6" fillId="0" borderId="0" xfId="0" applyFont="1" applyFill="1" applyBorder="1" applyProtection="1">
      <protection locked="0"/>
    </xf>
    <xf numFmtId="0" fontId="11" fillId="0" borderId="9" xfId="0" applyFont="1" applyFill="1" applyBorder="1" applyAlignment="1">
      <alignment horizontal="center" vertical="center" wrapText="1"/>
    </xf>
    <xf numFmtId="165" fontId="11" fillId="0" borderId="9" xfId="2" applyNumberFormat="1" applyFont="1" applyFill="1" applyBorder="1" applyAlignment="1">
      <alignment horizontal="center" wrapText="1"/>
    </xf>
    <xf numFmtId="0" fontId="12" fillId="0" borderId="0" xfId="0" applyFont="1" applyBorder="1" applyAlignment="1">
      <alignment vertical="top" wrapText="1"/>
    </xf>
    <xf numFmtId="0" fontId="0" fillId="0" borderId="0" xfId="0" applyFont="1" applyBorder="1"/>
    <xf numFmtId="0" fontId="12" fillId="0" borderId="10" xfId="0" applyFont="1" applyFill="1" applyBorder="1"/>
    <xf numFmtId="0" fontId="2" fillId="0" borderId="7" xfId="0" applyFont="1" applyBorder="1"/>
    <xf numFmtId="0" fontId="2" fillId="0" borderId="7" xfId="0" applyFont="1" applyBorder="1" applyAlignment="1">
      <alignment horizontal="right"/>
    </xf>
    <xf numFmtId="8" fontId="7" fillId="0" borderId="15" xfId="0" applyNumberFormat="1" applyFont="1" applyFill="1" applyBorder="1"/>
    <xf numFmtId="43" fontId="7" fillId="0" borderId="2" xfId="0" applyNumberFormat="1" applyFont="1" applyBorder="1"/>
    <xf numFmtId="0" fontId="7" fillId="0" borderId="9" xfId="0" applyFont="1" applyBorder="1" applyAlignment="1">
      <alignment horizontal="right"/>
    </xf>
    <xf numFmtId="44" fontId="7" fillId="0" borderId="1" xfId="2" applyFont="1" applyBorder="1" applyAlignment="1">
      <alignment horizontal="right"/>
    </xf>
    <xf numFmtId="0" fontId="7" fillId="0" borderId="9" xfId="0" applyFont="1" applyBorder="1" applyAlignment="1">
      <alignment horizontal="center"/>
    </xf>
    <xf numFmtId="0" fontId="9" fillId="0" borderId="19" xfId="0" applyFont="1" applyBorder="1" applyAlignment="1">
      <alignment wrapText="1"/>
    </xf>
    <xf numFmtId="0" fontId="6" fillId="0" borderId="0" xfId="0" applyFont="1" applyBorder="1" applyAlignment="1"/>
    <xf numFmtId="0" fontId="6" fillId="0" borderId="20" xfId="0" applyFont="1" applyBorder="1" applyAlignment="1"/>
    <xf numFmtId="0" fontId="6" fillId="0" borderId="19" xfId="0" applyFont="1" applyBorder="1" applyAlignment="1"/>
    <xf numFmtId="0" fontId="8" fillId="0" borderId="0" xfId="0" applyFont="1" applyBorder="1" applyAlignment="1"/>
    <xf numFmtId="0" fontId="8" fillId="0" borderId="20" xfId="0" applyFont="1" applyBorder="1" applyAlignment="1"/>
    <xf numFmtId="0" fontId="8" fillId="0" borderId="19" xfId="0" applyFont="1" applyBorder="1" applyAlignment="1">
      <alignment wrapText="1"/>
    </xf>
    <xf numFmtId="0" fontId="11" fillId="0" borderId="19" xfId="0" applyFont="1" applyBorder="1" applyAlignment="1"/>
    <xf numFmtId="0" fontId="25" fillId="0" borderId="0" xfId="4" applyFont="1" applyBorder="1" applyAlignment="1" applyProtection="1"/>
    <xf numFmtId="0" fontId="26" fillId="0" borderId="19" xfId="0" applyFont="1" applyBorder="1" applyAlignment="1"/>
    <xf numFmtId="0" fontId="3" fillId="0" borderId="0" xfId="4" applyBorder="1" applyAlignment="1" applyProtection="1"/>
    <xf numFmtId="0" fontId="3" fillId="0" borderId="27" xfId="4" applyBorder="1" applyAlignment="1" applyProtection="1"/>
    <xf numFmtId="0" fontId="6" fillId="0" borderId="27" xfId="0" applyFont="1" applyBorder="1" applyAlignment="1"/>
    <xf numFmtId="0" fontId="6" fillId="0" borderId="28" xfId="0" applyFont="1" applyBorder="1" applyAlignment="1"/>
    <xf numFmtId="0" fontId="6" fillId="0" borderId="4" xfId="0" applyFont="1" applyFill="1" applyBorder="1" applyAlignment="1">
      <alignment horizontal="left"/>
    </xf>
    <xf numFmtId="0" fontId="6" fillId="0" borderId="4" xfId="0" applyFont="1" applyFill="1" applyBorder="1"/>
    <xf numFmtId="0" fontId="6" fillId="0" borderId="5" xfId="0" applyFont="1" applyFill="1" applyBorder="1"/>
    <xf numFmtId="0" fontId="11" fillId="0" borderId="0" xfId="0" applyFont="1" applyFill="1" applyBorder="1" applyAlignment="1">
      <alignment horizontal="left" vertical="center"/>
    </xf>
    <xf numFmtId="0" fontId="6" fillId="0" borderId="12" xfId="0" applyFont="1" applyFill="1" applyBorder="1" applyAlignment="1">
      <alignment vertical="top" wrapText="1"/>
    </xf>
    <xf numFmtId="0" fontId="6" fillId="0" borderId="0" xfId="0" applyFont="1" applyFill="1" applyBorder="1" applyAlignment="1">
      <alignment horizontal="left" vertical="center"/>
    </xf>
    <xf numFmtId="0" fontId="6" fillId="0" borderId="0" xfId="0" applyFont="1" applyFill="1" applyBorder="1" applyAlignment="1">
      <alignment vertical="center"/>
    </xf>
    <xf numFmtId="0" fontId="6" fillId="0" borderId="0" xfId="0" applyFont="1" applyFill="1" applyBorder="1" applyAlignment="1">
      <alignment vertical="center" wrapText="1"/>
    </xf>
    <xf numFmtId="0" fontId="6" fillId="0" borderId="0" xfId="0" applyFont="1" applyFill="1" applyBorder="1" applyAlignment="1" applyProtection="1">
      <alignment horizontal="left"/>
      <protection locked="0"/>
    </xf>
    <xf numFmtId="0" fontId="6" fillId="0" borderId="29" xfId="0" applyFont="1" applyFill="1" applyBorder="1"/>
    <xf numFmtId="0" fontId="11" fillId="0" borderId="4" xfId="0" applyFont="1" applyFill="1" applyBorder="1" applyAlignment="1">
      <alignment horizontal="left"/>
    </xf>
    <xf numFmtId="0" fontId="6" fillId="0" borderId="2" xfId="0" applyFont="1" applyFill="1" applyBorder="1" applyAlignment="1"/>
    <xf numFmtId="0" fontId="11" fillId="0" borderId="0" xfId="0" applyFont="1" applyFill="1" applyBorder="1" applyAlignment="1">
      <alignment horizontal="left" vertical="top" wrapText="1"/>
    </xf>
    <xf numFmtId="0" fontId="11" fillId="0" borderId="0" xfId="0" applyFont="1" applyFill="1" applyBorder="1" applyAlignment="1">
      <alignment vertical="center"/>
    </xf>
    <xf numFmtId="0" fontId="6" fillId="0" borderId="10" xfId="0" applyFont="1" applyFill="1" applyBorder="1" applyAlignment="1">
      <alignment vertical="center"/>
    </xf>
    <xf numFmtId="0" fontId="6" fillId="0" borderId="12" xfId="0" applyFont="1" applyFill="1" applyBorder="1" applyAlignment="1">
      <alignment vertical="center"/>
    </xf>
    <xf numFmtId="0" fontId="6" fillId="0" borderId="0" xfId="0" applyFont="1" applyFill="1" applyAlignment="1">
      <alignment vertical="center"/>
    </xf>
    <xf numFmtId="0" fontId="11" fillId="0" borderId="4" xfId="0" applyFont="1" applyFill="1" applyBorder="1" applyAlignment="1">
      <alignment vertical="center"/>
    </xf>
    <xf numFmtId="0" fontId="6" fillId="0" borderId="7" xfId="0" applyFont="1" applyFill="1" applyBorder="1" applyAlignment="1">
      <alignment vertical="center"/>
    </xf>
    <xf numFmtId="0" fontId="6" fillId="0" borderId="8" xfId="0" applyFont="1" applyFill="1" applyBorder="1" applyAlignment="1">
      <alignment vertical="center"/>
    </xf>
    <xf numFmtId="0" fontId="6" fillId="0" borderId="29" xfId="0" applyFont="1" applyFill="1" applyBorder="1" applyAlignment="1">
      <alignment vertical="center"/>
    </xf>
    <xf numFmtId="0" fontId="6" fillId="0" borderId="11" xfId="0" applyFont="1" applyFill="1" applyBorder="1" applyAlignment="1">
      <alignment vertical="center"/>
    </xf>
    <xf numFmtId="0" fontId="6" fillId="0" borderId="2" xfId="0" applyFont="1" applyFill="1" applyBorder="1" applyAlignment="1">
      <alignment vertical="center"/>
    </xf>
    <xf numFmtId="0" fontId="6" fillId="0" borderId="5" xfId="0" applyFont="1" applyFill="1" applyBorder="1" applyAlignment="1">
      <alignment vertical="center"/>
    </xf>
    <xf numFmtId="0" fontId="11" fillId="0" borderId="6" xfId="0" quotePrefix="1" applyFont="1" applyFill="1" applyBorder="1" applyAlignment="1">
      <alignment horizontal="left" vertical="center"/>
    </xf>
    <xf numFmtId="0" fontId="11" fillId="0" borderId="1" xfId="0" applyFont="1" applyFill="1" applyBorder="1" applyAlignment="1">
      <alignment vertical="center"/>
    </xf>
    <xf numFmtId="44" fontId="6" fillId="0" borderId="9" xfId="2" applyFont="1" applyFill="1" applyBorder="1"/>
    <xf numFmtId="43" fontId="6" fillId="3" borderId="14" xfId="1" applyFont="1" applyFill="1" applyBorder="1" applyProtection="1">
      <protection locked="0"/>
    </xf>
    <xf numFmtId="43" fontId="6" fillId="3" borderId="9" xfId="1" applyFont="1" applyFill="1" applyBorder="1" applyProtection="1">
      <protection locked="0"/>
    </xf>
    <xf numFmtId="44" fontId="6" fillId="0" borderId="0" xfId="2" applyFont="1" applyFill="1" applyBorder="1"/>
    <xf numFmtId="0" fontId="6" fillId="3" borderId="9" xfId="0" applyFont="1" applyFill="1" applyBorder="1" applyAlignment="1" applyProtection="1">
      <alignment horizontal="right"/>
      <protection locked="0"/>
    </xf>
    <xf numFmtId="43" fontId="8" fillId="0" borderId="9" xfId="6" applyNumberFormat="1" applyFont="1" applyFill="1" applyBorder="1" applyAlignment="1">
      <alignment horizontal="right"/>
    </xf>
    <xf numFmtId="165" fontId="11" fillId="3" borderId="9" xfId="6" applyNumberFormat="1" applyFont="1" applyFill="1" applyBorder="1" applyProtection="1">
      <protection locked="0"/>
    </xf>
    <xf numFmtId="0" fontId="9" fillId="0" borderId="0" xfId="0" applyFont="1" applyFill="1" applyBorder="1" applyAlignment="1">
      <alignment horizontal="left" vertical="center"/>
    </xf>
    <xf numFmtId="0" fontId="10" fillId="0" borderId="0" xfId="0" applyFont="1" applyFill="1" applyBorder="1" applyAlignment="1">
      <alignment horizontal="left" vertical="center"/>
    </xf>
    <xf numFmtId="0" fontId="9" fillId="0" borderId="0" xfId="0" applyNumberFormat="1" applyFont="1" applyFill="1" applyBorder="1" applyAlignment="1">
      <alignment horizontal="left" vertical="center"/>
    </xf>
    <xf numFmtId="165" fontId="11" fillId="0" borderId="9" xfId="1" applyNumberFormat="1" applyFont="1" applyFill="1" applyBorder="1" applyAlignment="1">
      <alignment horizontal="right" wrapText="1"/>
    </xf>
    <xf numFmtId="0" fontId="7" fillId="2" borderId="9" xfId="0" applyFont="1" applyFill="1" applyBorder="1" applyAlignment="1" applyProtection="1">
      <alignment horizontal="right" vertical="center"/>
      <protection locked="0"/>
    </xf>
    <xf numFmtId="0" fontId="7" fillId="2" borderId="9" xfId="0" applyFont="1" applyFill="1" applyBorder="1" applyAlignment="1" applyProtection="1">
      <alignment horizontal="center" vertical="center"/>
      <protection locked="0"/>
    </xf>
    <xf numFmtId="44" fontId="7" fillId="2" borderId="9" xfId="2" applyFont="1" applyFill="1" applyBorder="1" applyAlignment="1" applyProtection="1">
      <alignment horizontal="right"/>
      <protection locked="0"/>
    </xf>
    <xf numFmtId="1" fontId="6" fillId="3" borderId="9" xfId="5" applyNumberFormat="1" applyFont="1" applyFill="1" applyBorder="1" applyAlignment="1" applyProtection="1">
      <alignment horizontal="right"/>
      <protection locked="0"/>
    </xf>
    <xf numFmtId="10" fontId="6" fillId="0" borderId="9" xfId="3" applyNumberFormat="1" applyFont="1" applyFill="1" applyBorder="1"/>
    <xf numFmtId="0" fontId="6" fillId="0" borderId="0" xfId="0" applyFont="1" applyFill="1" applyProtection="1">
      <protection locked="0"/>
    </xf>
    <xf numFmtId="0" fontId="6" fillId="0" borderId="0" xfId="0" applyFont="1" applyFill="1" applyAlignment="1" applyProtection="1">
      <alignment vertical="top" wrapText="1"/>
      <protection locked="0"/>
    </xf>
    <xf numFmtId="0" fontId="7" fillId="0" borderId="0" xfId="0" applyFont="1" applyFill="1" applyProtection="1">
      <protection locked="0"/>
    </xf>
    <xf numFmtId="0" fontId="6" fillId="0" borderId="0" xfId="0" applyFont="1" applyFill="1" applyAlignment="1" applyProtection="1">
      <protection locked="0"/>
    </xf>
    <xf numFmtId="0" fontId="6" fillId="0" borderId="0" xfId="0" applyFont="1" applyProtection="1">
      <protection locked="0"/>
    </xf>
    <xf numFmtId="0" fontId="6" fillId="0" borderId="0" xfId="0" applyFont="1" applyFill="1" applyAlignment="1" applyProtection="1">
      <alignment vertical="center"/>
      <protection locked="0"/>
    </xf>
    <xf numFmtId="0" fontId="10" fillId="0" borderId="0" xfId="0" applyFont="1" applyFill="1" applyProtection="1">
      <protection locked="0"/>
    </xf>
    <xf numFmtId="0" fontId="8" fillId="0" borderId="0" xfId="0" applyFont="1" applyFill="1" applyProtection="1">
      <protection locked="0"/>
    </xf>
    <xf numFmtId="0" fontId="10" fillId="0" borderId="0" xfId="0" applyFont="1" applyFill="1" applyBorder="1" applyAlignment="1" applyProtection="1">
      <protection locked="0"/>
    </xf>
    <xf numFmtId="0" fontId="10" fillId="0" borderId="0" xfId="0" applyFont="1" applyFill="1" applyAlignment="1" applyProtection="1">
      <protection locked="0"/>
    </xf>
    <xf numFmtId="0" fontId="0" fillId="0" borderId="0" xfId="0" applyFont="1" applyBorder="1" applyAlignment="1" applyProtection="1">
      <protection locked="0"/>
    </xf>
    <xf numFmtId="168" fontId="5" fillId="0" borderId="0" xfId="0" applyNumberFormat="1" applyFont="1" applyFill="1" applyBorder="1" applyAlignment="1" applyProtection="1">
      <protection locked="0"/>
    </xf>
    <xf numFmtId="0" fontId="9" fillId="0" borderId="0" xfId="0" applyFont="1" applyFill="1" applyBorder="1" applyAlignment="1" applyProtection="1">
      <protection locked="0"/>
    </xf>
    <xf numFmtId="0" fontId="10" fillId="0" borderId="0" xfId="0" applyFont="1" applyFill="1" applyBorder="1" applyProtection="1">
      <protection locked="0"/>
    </xf>
    <xf numFmtId="0" fontId="12" fillId="0" borderId="0" xfId="0" applyFont="1" applyFill="1" applyProtection="1">
      <protection locked="0"/>
    </xf>
    <xf numFmtId="165" fontId="13" fillId="0" borderId="0" xfId="0" applyNumberFormat="1" applyFont="1" applyFill="1" applyBorder="1" applyAlignment="1" applyProtection="1">
      <alignment horizontal="center"/>
      <protection locked="0"/>
    </xf>
    <xf numFmtId="165" fontId="0" fillId="0" borderId="0" xfId="2" applyNumberFormat="1" applyFont="1" applyBorder="1" applyAlignment="1">
      <alignment horizontal="right" vertical="center"/>
    </xf>
    <xf numFmtId="0" fontId="2" fillId="0" borderId="0" xfId="0" applyFont="1" applyBorder="1"/>
    <xf numFmtId="0" fontId="2" fillId="0" borderId="0" xfId="0" applyFont="1" applyBorder="1" applyAlignment="1">
      <alignment horizontal="right"/>
    </xf>
    <xf numFmtId="0" fontId="0" fillId="0" borderId="0" xfId="0" applyProtection="1">
      <protection locked="0"/>
    </xf>
    <xf numFmtId="0" fontId="0" fillId="0" borderId="0" xfId="0" applyFont="1" applyProtection="1">
      <protection locked="0"/>
    </xf>
    <xf numFmtId="0" fontId="7" fillId="0" borderId="0" xfId="0" applyFont="1" applyProtection="1">
      <protection locked="0"/>
    </xf>
    <xf numFmtId="0" fontId="7" fillId="0" borderId="0" xfId="0" applyFont="1" applyAlignment="1">
      <alignment horizontal="left"/>
    </xf>
    <xf numFmtId="0" fontId="30" fillId="0" borderId="0" xfId="0" applyFont="1" applyFill="1" applyProtection="1">
      <protection locked="0"/>
    </xf>
    <xf numFmtId="16" fontId="6" fillId="0" borderId="0" xfId="0" applyNumberFormat="1" applyFont="1" applyAlignment="1"/>
    <xf numFmtId="16" fontId="8" fillId="0" borderId="0" xfId="0" applyNumberFormat="1" applyFont="1" applyAlignment="1"/>
    <xf numFmtId="0" fontId="11" fillId="0" borderId="4" xfId="0" applyFont="1" applyFill="1" applyBorder="1" applyAlignment="1">
      <alignment horizontal="left"/>
    </xf>
    <xf numFmtId="0" fontId="11" fillId="0" borderId="12" xfId="0" applyFont="1" applyFill="1" applyBorder="1" applyAlignment="1">
      <alignment horizontal="right" vertical="center"/>
    </xf>
    <xf numFmtId="0" fontId="11" fillId="0" borderId="1" xfId="0" applyFont="1" applyFill="1" applyBorder="1" applyAlignment="1">
      <alignment horizontal="left" vertical="center"/>
    </xf>
    <xf numFmtId="0" fontId="11" fillId="0" borderId="7" xfId="0" applyFont="1" applyFill="1" applyBorder="1" applyAlignment="1">
      <alignment horizontal="left"/>
    </xf>
    <xf numFmtId="0" fontId="11" fillId="0" borderId="0" xfId="0" applyFont="1" applyFill="1" applyBorder="1" applyAlignment="1">
      <alignment horizontal="left" vertical="center"/>
    </xf>
    <xf numFmtId="0" fontId="11" fillId="0" borderId="0" xfId="0" applyFont="1" applyFill="1" applyBorder="1" applyAlignment="1">
      <alignment horizontal="left" vertical="center" wrapText="1"/>
    </xf>
    <xf numFmtId="0" fontId="11" fillId="0" borderId="0" xfId="0" applyFont="1" applyFill="1" applyBorder="1" applyAlignment="1">
      <alignment horizontal="left"/>
    </xf>
    <xf numFmtId="16" fontId="6" fillId="0" borderId="0" xfId="0" applyNumberFormat="1" applyFont="1" applyFill="1"/>
    <xf numFmtId="0" fontId="16" fillId="0" borderId="11" xfId="0" applyFont="1" applyFill="1" applyBorder="1" applyAlignment="1">
      <alignment vertical="center"/>
    </xf>
    <xf numFmtId="0" fontId="27" fillId="0" borderId="4" xfId="0" applyFont="1" applyFill="1" applyBorder="1" applyAlignment="1">
      <alignment horizontal="left" vertical="center"/>
    </xf>
    <xf numFmtId="0" fontId="16" fillId="0" borderId="4" xfId="0" applyFont="1" applyFill="1" applyBorder="1" applyAlignment="1">
      <alignment vertical="center"/>
    </xf>
    <xf numFmtId="0" fontId="16" fillId="0" borderId="0" xfId="0" applyFont="1" applyFill="1" applyAlignment="1" applyProtection="1">
      <alignment vertical="center"/>
      <protection locked="0"/>
    </xf>
    <xf numFmtId="0" fontId="16" fillId="0" borderId="0" xfId="0" applyFont="1" applyFill="1" applyAlignment="1">
      <alignment vertical="center"/>
    </xf>
    <xf numFmtId="0" fontId="6" fillId="0" borderId="10" xfId="0" applyFont="1" applyFill="1" applyBorder="1" applyAlignment="1"/>
    <xf numFmtId="0" fontId="6" fillId="0" borderId="12" xfId="0" applyFont="1" applyBorder="1" applyAlignment="1"/>
    <xf numFmtId="0" fontId="11" fillId="0" borderId="0" xfId="0" applyFont="1" applyFill="1" applyBorder="1" applyAlignment="1" applyProtection="1">
      <alignment vertical="center"/>
      <protection locked="0"/>
    </xf>
    <xf numFmtId="44" fontId="6" fillId="0" borderId="9" xfId="2" applyFont="1" applyFill="1" applyBorder="1" applyProtection="1"/>
    <xf numFmtId="1" fontId="6" fillId="0" borderId="9" xfId="5" applyNumberFormat="1" applyFont="1" applyFill="1" applyBorder="1" applyAlignment="1" applyProtection="1">
      <alignment horizontal="right"/>
    </xf>
    <xf numFmtId="0" fontId="12" fillId="0" borderId="9" xfId="5" applyFont="1" applyFill="1" applyBorder="1"/>
    <xf numFmtId="0" fontId="12" fillId="0" borderId="9" xfId="5" applyFont="1" applyFill="1" applyBorder="1" applyAlignment="1">
      <alignment horizontal="center" wrapText="1"/>
    </xf>
    <xf numFmtId="0" fontId="12" fillId="0" borderId="9" xfId="5" applyFont="1" applyFill="1" applyBorder="1" applyAlignment="1">
      <alignment horizontal="center" wrapText="1" shrinkToFit="1"/>
    </xf>
    <xf numFmtId="0" fontId="12" fillId="0" borderId="2" xfId="5" applyFont="1" applyFill="1" applyBorder="1" applyAlignment="1">
      <alignment horizontal="center" wrapText="1"/>
    </xf>
    <xf numFmtId="0" fontId="6" fillId="3" borderId="2" xfId="0" applyFont="1" applyFill="1" applyBorder="1" applyAlignment="1">
      <alignment horizontal="left"/>
    </xf>
    <xf numFmtId="0" fontId="11" fillId="3" borderId="2" xfId="0" applyFont="1" applyFill="1" applyBorder="1" applyAlignment="1">
      <alignment horizontal="left" vertical="center"/>
    </xf>
    <xf numFmtId="0" fontId="11" fillId="3" borderId="1" xfId="0" applyFont="1" applyFill="1" applyBorder="1" applyAlignment="1">
      <alignment vertical="center"/>
    </xf>
    <xf numFmtId="0" fontId="11" fillId="3" borderId="2" xfId="0" applyFont="1" applyFill="1" applyBorder="1" applyAlignment="1">
      <alignment vertical="center"/>
    </xf>
    <xf numFmtId="0" fontId="11" fillId="3" borderId="3" xfId="0" applyFont="1" applyFill="1" applyBorder="1" applyAlignment="1">
      <alignment vertical="center"/>
    </xf>
    <xf numFmtId="0" fontId="6" fillId="0" borderId="0" xfId="0" applyFont="1" applyFill="1" applyAlignment="1">
      <alignment horizontal="left" vertical="center"/>
    </xf>
    <xf numFmtId="0" fontId="6" fillId="0" borderId="10" xfId="0" applyFont="1" applyFill="1" applyBorder="1" applyAlignment="1">
      <alignment horizontal="left" vertical="center"/>
    </xf>
    <xf numFmtId="0" fontId="6" fillId="0" borderId="12" xfId="0" applyFont="1" applyFill="1" applyBorder="1" applyAlignment="1">
      <alignment horizontal="left" vertical="center"/>
    </xf>
    <xf numFmtId="0" fontId="6" fillId="0" borderId="0" xfId="0" applyFont="1" applyFill="1" applyAlignment="1" applyProtection="1">
      <alignment horizontal="left" vertical="center"/>
      <protection locked="0"/>
    </xf>
    <xf numFmtId="0" fontId="6" fillId="0" borderId="4" xfId="0" applyFont="1" applyFill="1" applyBorder="1" applyAlignment="1">
      <alignment vertical="center"/>
    </xf>
    <xf numFmtId="0" fontId="6" fillId="0" borderId="6" xfId="0" applyFont="1" applyFill="1" applyBorder="1" applyAlignment="1">
      <alignment vertical="center"/>
    </xf>
    <xf numFmtId="0" fontId="6" fillId="0" borderId="7" xfId="0" applyFont="1" applyFill="1" applyBorder="1" applyAlignment="1">
      <alignment horizontal="left" vertical="center"/>
    </xf>
    <xf numFmtId="0" fontId="11" fillId="0" borderId="0" xfId="0" applyFont="1" applyFill="1" applyBorder="1" applyAlignment="1">
      <alignment horizontal="center" wrapText="1"/>
    </xf>
    <xf numFmtId="0" fontId="6" fillId="0" borderId="0" xfId="0" applyFont="1" applyFill="1" applyBorder="1" applyAlignment="1"/>
    <xf numFmtId="0" fontId="11" fillId="3" borderId="1" xfId="0" applyFont="1" applyFill="1" applyBorder="1" applyAlignment="1">
      <alignment horizontal="right" vertical="center"/>
    </xf>
    <xf numFmtId="0" fontId="11" fillId="0" borderId="0" xfId="0" quotePrefix="1" applyFont="1" applyFill="1" applyBorder="1" applyAlignment="1">
      <alignment horizontal="left" vertical="center" wrapText="1"/>
    </xf>
    <xf numFmtId="0" fontId="8" fillId="0" borderId="0" xfId="0" applyFont="1" applyFill="1" applyBorder="1" applyAlignment="1" applyProtection="1">
      <alignment vertical="center"/>
      <protection locked="0"/>
    </xf>
    <xf numFmtId="0" fontId="27" fillId="0" borderId="5" xfId="0" applyFont="1" applyFill="1" applyBorder="1" applyAlignment="1" applyProtection="1">
      <alignment vertical="center"/>
    </xf>
    <xf numFmtId="0" fontId="11" fillId="3" borderId="3" xfId="0" applyFont="1" applyFill="1" applyBorder="1" applyAlignment="1">
      <alignment horizontal="center" vertical="center"/>
    </xf>
    <xf numFmtId="0" fontId="11" fillId="3" borderId="3" xfId="0" applyFont="1" applyFill="1" applyBorder="1" applyAlignment="1">
      <alignment horizontal="center" vertical="center" wrapText="1"/>
    </xf>
    <xf numFmtId="0" fontId="13" fillId="0" borderId="7" xfId="0" applyFont="1" applyFill="1" applyBorder="1"/>
    <xf numFmtId="164" fontId="6" fillId="3" borderId="2" xfId="0" applyNumberFormat="1" applyFont="1" applyFill="1" applyBorder="1" applyAlignment="1" applyProtection="1">
      <alignment horizontal="left"/>
      <protection locked="0"/>
    </xf>
    <xf numFmtId="44" fontId="6" fillId="3" borderId="9" xfId="2" applyNumberFormat="1" applyFont="1" applyFill="1" applyBorder="1" applyProtection="1">
      <protection locked="0"/>
    </xf>
    <xf numFmtId="0" fontId="6" fillId="3" borderId="9" xfId="8" applyFont="1" applyFill="1" applyBorder="1" applyAlignment="1" applyProtection="1">
      <alignment horizontal="center"/>
      <protection locked="0"/>
    </xf>
    <xf numFmtId="167" fontId="6" fillId="3" borderId="2" xfId="1" applyNumberFormat="1" applyFont="1" applyFill="1" applyBorder="1" applyProtection="1">
      <protection locked="0"/>
    </xf>
    <xf numFmtId="0" fontId="9" fillId="0" borderId="4" xfId="0" applyFont="1" applyFill="1" applyBorder="1" applyAlignment="1">
      <alignment horizontal="left" vertical="center"/>
    </xf>
    <xf numFmtId="0" fontId="9" fillId="3" borderId="9" xfId="0" applyFont="1" applyFill="1" applyBorder="1" applyAlignment="1" applyProtection="1">
      <alignment horizontal="right" vertical="center"/>
    </xf>
    <xf numFmtId="14" fontId="11" fillId="3" borderId="9" xfId="0" applyNumberFormat="1" applyFont="1" applyFill="1" applyBorder="1" applyAlignment="1">
      <alignment horizontal="right" vertical="center"/>
    </xf>
    <xf numFmtId="0" fontId="11" fillId="0" borderId="10" xfId="0" applyFont="1" applyBorder="1"/>
    <xf numFmtId="0" fontId="11" fillId="0" borderId="7" xfId="0" applyFont="1" applyFill="1" applyBorder="1" applyAlignment="1">
      <alignment horizontal="center" wrapText="1"/>
    </xf>
    <xf numFmtId="0" fontId="14" fillId="0" borderId="0" xfId="0" applyFont="1" applyFill="1" applyAlignment="1">
      <alignment horizontal="left"/>
    </xf>
    <xf numFmtId="0" fontId="33" fillId="0" borderId="0" xfId="0" applyFont="1" applyAlignment="1">
      <alignment horizontal="right"/>
    </xf>
    <xf numFmtId="10" fontId="6" fillId="0" borderId="0" xfId="3" applyNumberFormat="1" applyFont="1"/>
    <xf numFmtId="10" fontId="6" fillId="0" borderId="0" xfId="3" applyNumberFormat="1" applyFont="1" applyProtection="1">
      <protection locked="0"/>
    </xf>
    <xf numFmtId="10" fontId="6" fillId="0" borderId="0" xfId="3" applyNumberFormat="1" applyFont="1" applyFill="1" applyBorder="1" applyProtection="1">
      <protection locked="0"/>
    </xf>
    <xf numFmtId="10" fontId="6" fillId="0" borderId="0" xfId="3" applyNumberFormat="1" applyFont="1" applyFill="1" applyProtection="1">
      <protection locked="0"/>
    </xf>
    <xf numFmtId="10" fontId="6" fillId="0" borderId="0" xfId="3" applyNumberFormat="1" applyFont="1" applyFill="1"/>
    <xf numFmtId="10" fontId="12" fillId="0" borderId="1" xfId="3" applyNumberFormat="1" applyFont="1" applyFill="1" applyBorder="1" applyAlignment="1">
      <alignment horizontal="center"/>
    </xf>
    <xf numFmtId="10" fontId="6" fillId="0" borderId="0" xfId="3" applyNumberFormat="1" applyFont="1" applyFill="1" applyProtection="1"/>
    <xf numFmtId="10" fontId="6" fillId="0" borderId="0" xfId="3" applyNumberFormat="1" applyFont="1" applyFill="1" applyBorder="1"/>
    <xf numFmtId="43" fontId="6" fillId="0" borderId="0" xfId="1" applyFont="1"/>
    <xf numFmtId="43" fontId="6" fillId="0" borderId="0" xfId="1" applyFont="1" applyProtection="1">
      <protection locked="0"/>
    </xf>
    <xf numFmtId="43" fontId="6" fillId="0" borderId="0" xfId="1" applyFont="1" applyFill="1" applyBorder="1" applyProtection="1">
      <protection locked="0"/>
    </xf>
    <xf numFmtId="43" fontId="12" fillId="0" borderId="3" xfId="1" applyFont="1" applyFill="1" applyBorder="1" applyAlignment="1"/>
    <xf numFmtId="43" fontId="6" fillId="5" borderId="9" xfId="1" applyFont="1" applyFill="1" applyBorder="1"/>
    <xf numFmtId="43" fontId="6" fillId="0" borderId="0" xfId="1" applyFont="1" applyBorder="1"/>
    <xf numFmtId="43" fontId="6" fillId="0" borderId="9" xfId="1" applyFont="1" applyFill="1" applyBorder="1"/>
    <xf numFmtId="43" fontId="6" fillId="0" borderId="12" xfId="1" applyFont="1" applyBorder="1"/>
    <xf numFmtId="43" fontId="9" fillId="0" borderId="0" xfId="1" applyFont="1" applyAlignment="1">
      <alignment horizontal="right"/>
    </xf>
    <xf numFmtId="43" fontId="12" fillId="0" borderId="3" xfId="1" applyFont="1" applyFill="1" applyBorder="1" applyAlignment="1">
      <alignment horizontal="center"/>
    </xf>
    <xf numFmtId="44" fontId="6" fillId="0" borderId="30" xfId="2" applyFont="1" applyFill="1" applyBorder="1"/>
    <xf numFmtId="172" fontId="6" fillId="7" borderId="30" xfId="2" applyNumberFormat="1" applyFont="1" applyFill="1" applyBorder="1" applyAlignment="1">
      <alignment horizontal="left"/>
    </xf>
    <xf numFmtId="172" fontId="6" fillId="0" borderId="30" xfId="2" applyNumberFormat="1" applyFont="1" applyBorder="1" applyAlignment="1">
      <alignment horizontal="left"/>
    </xf>
    <xf numFmtId="43" fontId="6" fillId="7" borderId="0" xfId="1" applyFont="1" applyFill="1" applyProtection="1">
      <protection locked="0"/>
    </xf>
    <xf numFmtId="43" fontId="6" fillId="3" borderId="0" xfId="1" applyFont="1" applyFill="1" applyProtection="1">
      <protection locked="0"/>
    </xf>
    <xf numFmtId="165" fontId="11" fillId="0" borderId="0" xfId="6" applyNumberFormat="1" applyFont="1" applyFill="1" applyBorder="1"/>
    <xf numFmtId="167" fontId="11" fillId="0" borderId="3" xfId="6" applyNumberFormat="1" applyFont="1" applyFill="1" applyBorder="1"/>
    <xf numFmtId="167" fontId="8" fillId="0" borderId="3" xfId="6" applyNumberFormat="1" applyFont="1" applyFill="1" applyBorder="1"/>
    <xf numFmtId="9" fontId="6" fillId="0" borderId="3" xfId="7" applyFont="1" applyFill="1" applyBorder="1"/>
    <xf numFmtId="4" fontId="8" fillId="0" borderId="3" xfId="7" applyNumberFormat="1" applyFont="1" applyFill="1" applyBorder="1"/>
    <xf numFmtId="173" fontId="6" fillId="0" borderId="0" xfId="1" applyNumberFormat="1" applyFont="1" applyFill="1"/>
    <xf numFmtId="173" fontId="6" fillId="0" borderId="0" xfId="0" applyNumberFormat="1" applyFont="1" applyFill="1"/>
    <xf numFmtId="43" fontId="12" fillId="0" borderId="0" xfId="1" applyFont="1" applyProtection="1">
      <protection locked="0"/>
    </xf>
    <xf numFmtId="43" fontId="11" fillId="0" borderId="0" xfId="1" applyFont="1" applyProtection="1">
      <protection locked="0"/>
    </xf>
    <xf numFmtId="10" fontId="6" fillId="4" borderId="30" xfId="3" applyNumberFormat="1" applyFont="1" applyFill="1" applyBorder="1"/>
    <xf numFmtId="0" fontId="9" fillId="0" borderId="0" xfId="0" applyFont="1" applyFill="1"/>
    <xf numFmtId="10" fontId="9" fillId="0" borderId="0" xfId="3" applyNumberFormat="1" applyFont="1" applyFill="1"/>
    <xf numFmtId="10" fontId="9" fillId="0" borderId="0" xfId="3" applyNumberFormat="1" applyFont="1" applyFill="1" applyBorder="1"/>
    <xf numFmtId="0" fontId="9" fillId="0" borderId="0" xfId="0" applyFont="1" applyFill="1" applyBorder="1"/>
    <xf numFmtId="0" fontId="9" fillId="0" borderId="0" xfId="0" applyFont="1" applyFill="1" applyProtection="1">
      <protection locked="0"/>
    </xf>
    <xf numFmtId="0" fontId="8" fillId="0" borderId="0" xfId="0" applyFont="1" applyBorder="1" applyAlignment="1">
      <alignment horizontal="center"/>
    </xf>
    <xf numFmtId="0" fontId="6" fillId="0" borderId="0" xfId="0" applyFont="1" applyAlignment="1">
      <alignment horizontal="center"/>
    </xf>
    <xf numFmtId="0" fontId="6" fillId="0" borderId="32" xfId="0" applyFont="1" applyBorder="1" applyAlignment="1">
      <alignment vertical="top" wrapText="1"/>
    </xf>
    <xf numFmtId="0" fontId="6" fillId="0" borderId="9" xfId="0" applyFont="1" applyBorder="1" applyAlignment="1">
      <alignment horizontal="center" vertical="top" wrapText="1"/>
    </xf>
    <xf numFmtId="171" fontId="6" fillId="0" borderId="33" xfId="3" quotePrefix="1" applyNumberFormat="1" applyFont="1" applyBorder="1" applyAlignment="1">
      <alignment horizontal="center"/>
    </xf>
    <xf numFmtId="0" fontId="12" fillId="0" borderId="32" xfId="0" applyFont="1" applyBorder="1" applyAlignment="1">
      <alignment vertical="top" wrapText="1"/>
    </xf>
    <xf numFmtId="171" fontId="6" fillId="0" borderId="33" xfId="3" applyNumberFormat="1" applyFont="1" applyBorder="1" applyAlignment="1">
      <alignment horizontal="center"/>
    </xf>
    <xf numFmtId="10" fontId="8" fillId="0" borderId="0" xfId="3" applyNumberFormat="1" applyFont="1" applyFill="1" applyBorder="1" applyProtection="1">
      <protection locked="0"/>
    </xf>
    <xf numFmtId="0" fontId="8" fillId="0" borderId="0" xfId="0" applyFont="1" applyFill="1" applyBorder="1" applyProtection="1">
      <protection locked="0"/>
    </xf>
    <xf numFmtId="10" fontId="8" fillId="0" borderId="0" xfId="3" applyNumberFormat="1" applyFont="1" applyBorder="1" applyProtection="1">
      <protection locked="0"/>
    </xf>
    <xf numFmtId="0" fontId="8" fillId="0" borderId="0" xfId="0" applyFont="1" applyBorder="1" applyProtection="1">
      <protection locked="0"/>
    </xf>
    <xf numFmtId="10" fontId="8" fillId="0" borderId="0" xfId="3" applyNumberFormat="1" applyFont="1" applyFill="1" applyProtection="1">
      <protection locked="0"/>
    </xf>
    <xf numFmtId="0" fontId="6" fillId="0" borderId="0" xfId="0" applyFont="1" applyBorder="1" applyAlignment="1">
      <alignment horizontal="center"/>
    </xf>
    <xf numFmtId="10" fontId="6" fillId="0" borderId="0" xfId="3" applyNumberFormat="1" applyFont="1" applyBorder="1"/>
    <xf numFmtId="0" fontId="12" fillId="0" borderId="34" xfId="0" applyFont="1" applyBorder="1" applyAlignment="1">
      <alignment vertical="top" wrapText="1"/>
    </xf>
    <xf numFmtId="0" fontId="6" fillId="0" borderId="35" xfId="0" applyFont="1" applyBorder="1" applyAlignment="1">
      <alignment horizontal="center" vertical="top" wrapText="1"/>
    </xf>
    <xf numFmtId="171" fontId="6" fillId="0" borderId="36" xfId="3" applyNumberFormat="1" applyFont="1" applyBorder="1" applyAlignment="1">
      <alignment horizontal="center"/>
    </xf>
    <xf numFmtId="10" fontId="6" fillId="0" borderId="0" xfId="3" applyNumberFormat="1" applyFont="1" applyBorder="1" applyProtection="1">
      <protection locked="0"/>
    </xf>
    <xf numFmtId="0" fontId="6" fillId="0" borderId="0" xfId="0" applyFont="1" applyBorder="1" applyProtection="1">
      <protection locked="0"/>
    </xf>
    <xf numFmtId="0" fontId="6" fillId="0" borderId="0" xfId="0" applyFont="1" applyFill="1" applyBorder="1" applyAlignment="1">
      <alignment horizontal="center"/>
    </xf>
    <xf numFmtId="0" fontId="12" fillId="0" borderId="9" xfId="0" applyFont="1" applyFill="1" applyBorder="1" applyAlignment="1">
      <alignment horizontal="center" wrapText="1"/>
    </xf>
    <xf numFmtId="10" fontId="12" fillId="0" borderId="9" xfId="3" applyNumberFormat="1" applyFont="1" applyFill="1" applyBorder="1" applyAlignment="1">
      <alignment horizontal="center" wrapText="1"/>
    </xf>
    <xf numFmtId="0" fontId="11" fillId="0" borderId="0" xfId="0" applyFont="1" applyFill="1" applyProtection="1">
      <protection locked="0"/>
    </xf>
    <xf numFmtId="0" fontId="6" fillId="3" borderId="13" xfId="0" applyFont="1" applyFill="1" applyBorder="1" applyProtection="1">
      <protection locked="0"/>
    </xf>
    <xf numFmtId="0" fontId="6" fillId="3" borderId="13" xfId="0" applyFont="1" applyFill="1" applyBorder="1" applyAlignment="1" applyProtection="1">
      <alignment horizontal="center"/>
      <protection locked="0"/>
    </xf>
    <xf numFmtId="49" fontId="6" fillId="6" borderId="13" xfId="0" applyNumberFormat="1" applyFont="1" applyFill="1" applyBorder="1" applyAlignment="1" applyProtection="1">
      <alignment horizontal="center"/>
      <protection locked="0"/>
    </xf>
    <xf numFmtId="49" fontId="6" fillId="3" borderId="13" xfId="0" applyNumberFormat="1" applyFont="1" applyFill="1" applyBorder="1" applyAlignment="1" applyProtection="1">
      <alignment horizontal="center"/>
      <protection locked="0"/>
    </xf>
    <xf numFmtId="44" fontId="6" fillId="3" borderId="13" xfId="2" applyFont="1" applyFill="1" applyBorder="1" applyProtection="1">
      <protection locked="0"/>
    </xf>
    <xf numFmtId="170" fontId="6" fillId="3" borderId="13" xfId="1" applyNumberFormat="1" applyFont="1" applyFill="1" applyBorder="1" applyProtection="1">
      <protection locked="0"/>
    </xf>
    <xf numFmtId="44" fontId="6" fillId="0" borderId="9" xfId="0" applyNumberFormat="1" applyFont="1" applyBorder="1"/>
    <xf numFmtId="44" fontId="6" fillId="0" borderId="13" xfId="2" applyFont="1" applyFill="1" applyBorder="1"/>
    <xf numFmtId="10" fontId="6" fillId="3" borderId="3" xfId="3" applyNumberFormat="1" applyFont="1" applyFill="1" applyBorder="1" applyProtection="1">
      <protection locked="0"/>
    </xf>
    <xf numFmtId="0" fontId="6" fillId="3" borderId="9" xfId="0" applyFont="1" applyFill="1" applyBorder="1" applyAlignment="1" applyProtection="1">
      <alignment horizontal="center"/>
      <protection locked="0"/>
    </xf>
    <xf numFmtId="49" fontId="6" fillId="6" borderId="9" xfId="0" applyNumberFormat="1" applyFont="1" applyFill="1" applyBorder="1" applyAlignment="1" applyProtection="1">
      <alignment horizontal="center"/>
      <protection locked="0"/>
    </xf>
    <xf numFmtId="49" fontId="6" fillId="3" borderId="9" xfId="0" applyNumberFormat="1" applyFont="1" applyFill="1" applyBorder="1" applyAlignment="1" applyProtection="1">
      <alignment horizontal="center"/>
      <protection locked="0"/>
    </xf>
    <xf numFmtId="44" fontId="6" fillId="3" borderId="9" xfId="2" applyFont="1" applyFill="1" applyBorder="1" applyProtection="1">
      <protection locked="0"/>
    </xf>
    <xf numFmtId="170" fontId="6" fillId="3" borderId="9" xfId="1" applyNumberFormat="1" applyFont="1" applyFill="1" applyBorder="1" applyProtection="1">
      <protection locked="0"/>
    </xf>
    <xf numFmtId="0" fontId="6" fillId="0" borderId="0" xfId="0" applyFont="1" applyFill="1" applyBorder="1" applyAlignment="1" applyProtection="1">
      <alignment horizontal="center"/>
      <protection locked="0"/>
    </xf>
    <xf numFmtId="49" fontId="6" fillId="0" borderId="0" xfId="0" applyNumberFormat="1" applyFont="1" applyFill="1" applyBorder="1" applyAlignment="1" applyProtection="1">
      <alignment horizontal="center"/>
      <protection locked="0"/>
    </xf>
    <xf numFmtId="44" fontId="6" fillId="0" borderId="0" xfId="2" applyFont="1" applyFill="1" applyBorder="1" applyProtection="1">
      <protection locked="0"/>
    </xf>
    <xf numFmtId="170" fontId="6" fillId="0" borderId="0" xfId="1" applyNumberFormat="1" applyFont="1" applyFill="1" applyBorder="1" applyProtection="1">
      <protection locked="0"/>
    </xf>
    <xf numFmtId="44" fontId="6" fillId="0" borderId="0" xfId="0" applyNumberFormat="1" applyFont="1" applyFill="1" applyBorder="1"/>
    <xf numFmtId="10" fontId="6" fillId="0" borderId="0" xfId="3" applyNumberFormat="1" applyFont="1" applyFill="1" applyBorder="1" applyProtection="1"/>
    <xf numFmtId="0" fontId="12" fillId="0" borderId="0" xfId="0" applyFont="1" applyBorder="1" applyAlignment="1"/>
    <xf numFmtId="2" fontId="6" fillId="0" borderId="30" xfId="0" applyNumberFormat="1" applyFont="1" applyFill="1" applyBorder="1"/>
    <xf numFmtId="44" fontId="6" fillId="7" borderId="30" xfId="2" applyFont="1" applyFill="1" applyBorder="1"/>
    <xf numFmtId="10" fontId="6" fillId="0" borderId="30" xfId="3" applyNumberFormat="1" applyFont="1" applyFill="1" applyBorder="1" applyProtection="1"/>
    <xf numFmtId="169" fontId="6" fillId="0" borderId="0" xfId="0" applyNumberFormat="1" applyFont="1"/>
    <xf numFmtId="167" fontId="6" fillId="0" borderId="0" xfId="1" applyNumberFormat="1" applyFont="1" applyFill="1" applyBorder="1"/>
    <xf numFmtId="44" fontId="6" fillId="0" borderId="0" xfId="2" applyFont="1" applyFill="1" applyAlignment="1">
      <alignment horizontal="left" vertical="top"/>
    </xf>
    <xf numFmtId="0" fontId="12" fillId="0" borderId="0" xfId="0" applyFont="1" applyFill="1" applyAlignment="1">
      <alignment horizontal="right"/>
    </xf>
    <xf numFmtId="44" fontId="6" fillId="0" borderId="0" xfId="2" applyFont="1" applyFill="1" applyAlignment="1">
      <alignment horizontal="right"/>
    </xf>
    <xf numFmtId="44" fontId="6" fillId="0" borderId="0" xfId="2" applyFont="1" applyFill="1" applyBorder="1" applyAlignment="1">
      <alignment horizontal="right"/>
    </xf>
    <xf numFmtId="0" fontId="12" fillId="0" borderId="0" xfId="0" applyFont="1" applyFill="1" applyBorder="1"/>
    <xf numFmtId="0" fontId="12" fillId="0" borderId="9" xfId="0" applyFont="1" applyFill="1" applyBorder="1"/>
    <xf numFmtId="44" fontId="12" fillId="0" borderId="9" xfId="2" applyFont="1" applyFill="1" applyBorder="1" applyAlignment="1">
      <alignment horizontal="right"/>
    </xf>
    <xf numFmtId="9" fontId="12" fillId="0" borderId="1" xfId="3" applyFont="1" applyFill="1" applyBorder="1" applyAlignment="1">
      <alignment horizontal="center"/>
    </xf>
    <xf numFmtId="9" fontId="12" fillId="0" borderId="3" xfId="3" applyFont="1" applyFill="1" applyBorder="1" applyAlignment="1">
      <alignment horizontal="center"/>
    </xf>
    <xf numFmtId="44" fontId="6" fillId="3" borderId="9" xfId="2" applyFont="1" applyFill="1" applyBorder="1" applyAlignment="1" applyProtection="1">
      <alignment horizontal="right"/>
      <protection locked="0"/>
    </xf>
    <xf numFmtId="167" fontId="6" fillId="0" borderId="0" xfId="0" applyNumberFormat="1" applyFont="1" applyFill="1" applyBorder="1"/>
    <xf numFmtId="0" fontId="12" fillId="0" borderId="0" xfId="0" applyFont="1" applyFill="1" applyAlignment="1">
      <alignment horizontal="left" wrapText="1"/>
    </xf>
    <xf numFmtId="44" fontId="12" fillId="0" borderId="30" xfId="2" applyFont="1" applyFill="1" applyBorder="1" applyProtection="1"/>
    <xf numFmtId="0" fontId="13" fillId="0" borderId="0" xfId="0" applyFont="1" applyFill="1" applyAlignment="1">
      <alignment horizontal="left" vertical="top" wrapText="1"/>
    </xf>
    <xf numFmtId="44" fontId="6" fillId="0" borderId="0" xfId="2" applyFont="1" applyFill="1" applyAlignment="1">
      <alignment horizontal="right" vertical="top" wrapText="1"/>
    </xf>
    <xf numFmtId="10" fontId="6" fillId="0" borderId="0" xfId="3" applyNumberFormat="1" applyFont="1" applyFill="1" applyAlignment="1">
      <alignment vertical="top" wrapText="1"/>
    </xf>
    <xf numFmtId="0" fontId="6" fillId="0" borderId="0" xfId="0" applyFont="1" applyFill="1" applyAlignment="1">
      <alignment vertical="top" wrapText="1"/>
    </xf>
    <xf numFmtId="0" fontId="6" fillId="0" borderId="0" xfId="0" applyFont="1" applyAlignment="1">
      <alignment horizontal="center" vertical="top" wrapText="1"/>
    </xf>
    <xf numFmtId="0" fontId="6" fillId="0" borderId="0" xfId="5" applyFont="1" applyBorder="1" applyAlignment="1">
      <alignment horizontal="center" vertical="top" wrapText="1"/>
    </xf>
    <xf numFmtId="0" fontId="6" fillId="0" borderId="0" xfId="0" applyFont="1" applyFill="1" applyAlignment="1" applyProtection="1">
      <alignment horizontal="center" vertical="top" wrapText="1"/>
      <protection locked="0"/>
    </xf>
    <xf numFmtId="0" fontId="6" fillId="0" borderId="0" xfId="0" applyFont="1" applyFill="1" applyAlignment="1">
      <alignment horizontal="center" vertical="top" wrapText="1"/>
    </xf>
    <xf numFmtId="0" fontId="6" fillId="0" borderId="0" xfId="0" applyFont="1" applyFill="1" applyBorder="1" applyAlignment="1">
      <alignment horizontal="center" vertical="top"/>
    </xf>
    <xf numFmtId="0" fontId="6" fillId="0" borderId="0" xfId="0" applyFont="1" applyFill="1" applyAlignment="1">
      <alignment horizontal="center" vertical="top"/>
    </xf>
    <xf numFmtId="0" fontId="6" fillId="0" borderId="0" xfId="0" applyFont="1" applyFill="1" applyAlignment="1" applyProtection="1">
      <alignment horizontal="center" vertical="top"/>
      <protection locked="0"/>
    </xf>
    <xf numFmtId="10" fontId="8" fillId="0" borderId="10" xfId="3" applyNumberFormat="1" applyFont="1" applyFill="1" applyBorder="1"/>
    <xf numFmtId="0" fontId="13" fillId="0" borderId="0" xfId="0" applyFont="1" applyFill="1"/>
    <xf numFmtId="0" fontId="37" fillId="0" borderId="0" xfId="0" applyFont="1" applyAlignment="1">
      <alignment vertical="center"/>
    </xf>
    <xf numFmtId="0" fontId="6" fillId="0" borderId="3" xfId="0" applyFont="1" applyBorder="1" applyAlignment="1">
      <alignment vertical="top" wrapText="1"/>
    </xf>
    <xf numFmtId="0" fontId="6" fillId="0" borderId="8" xfId="0" applyFont="1" applyBorder="1" applyAlignment="1">
      <alignment vertical="top" wrapText="1"/>
    </xf>
    <xf numFmtId="0" fontId="6" fillId="0" borderId="38" xfId="0" applyFont="1" applyBorder="1" applyAlignment="1">
      <alignment vertical="top" wrapText="1"/>
    </xf>
    <xf numFmtId="0" fontId="6" fillId="0" borderId="0" xfId="0" applyFont="1" applyBorder="1" applyAlignment="1">
      <alignment horizontal="left" vertical="center" wrapText="1"/>
    </xf>
    <xf numFmtId="0" fontId="7" fillId="0" borderId="0" xfId="0" applyFont="1" applyBorder="1" applyAlignment="1">
      <alignment vertical="top" wrapText="1"/>
    </xf>
    <xf numFmtId="0" fontId="6" fillId="0" borderId="10" xfId="0" applyFont="1" applyBorder="1" applyProtection="1">
      <protection locked="0"/>
    </xf>
    <xf numFmtId="0" fontId="11" fillId="9" borderId="1" xfId="0" applyFont="1" applyFill="1" applyBorder="1"/>
    <xf numFmtId="0" fontId="11" fillId="9" borderId="2" xfId="0" applyFont="1" applyFill="1" applyBorder="1" applyAlignment="1">
      <alignment horizontal="center"/>
    </xf>
    <xf numFmtId="0" fontId="8" fillId="9" borderId="2" xfId="0" applyFont="1" applyFill="1" applyBorder="1" applyAlignment="1">
      <alignment horizontal="center"/>
    </xf>
    <xf numFmtId="0" fontId="8" fillId="9" borderId="2" xfId="0" applyFont="1" applyFill="1" applyBorder="1"/>
    <xf numFmtId="0" fontId="17" fillId="0" borderId="24" xfId="0" applyFont="1" applyBorder="1" applyAlignment="1">
      <alignment horizontal="left" wrapText="1"/>
    </xf>
    <xf numFmtId="0" fontId="17" fillId="0" borderId="25" xfId="0" applyFont="1" applyBorder="1" applyAlignment="1">
      <alignment horizontal="left" wrapText="1"/>
    </xf>
    <xf numFmtId="0" fontId="8" fillId="0" borderId="19" xfId="0" applyFont="1" applyBorder="1" applyAlignment="1">
      <alignment horizontal="left" wrapText="1"/>
    </xf>
    <xf numFmtId="0" fontId="8" fillId="0" borderId="0" xfId="0" applyFont="1" applyBorder="1" applyAlignment="1">
      <alignment horizontal="left" wrapText="1"/>
    </xf>
    <xf numFmtId="0" fontId="8" fillId="0" borderId="26" xfId="0" applyFont="1" applyBorder="1" applyAlignment="1">
      <alignment horizontal="left" wrapText="1"/>
    </xf>
    <xf numFmtId="0" fontId="8" fillId="0" borderId="27" xfId="0" applyFont="1" applyBorder="1" applyAlignment="1">
      <alignment horizontal="left" wrapText="1"/>
    </xf>
    <xf numFmtId="0" fontId="9" fillId="0" borderId="16" xfId="0" applyFont="1" applyBorder="1" applyAlignment="1">
      <alignment horizontal="left"/>
    </xf>
    <xf numFmtId="0" fontId="9" fillId="0" borderId="17" xfId="0" applyFont="1" applyBorder="1" applyAlignment="1">
      <alignment horizontal="left"/>
    </xf>
    <xf numFmtId="0" fontId="9" fillId="0" borderId="18" xfId="0" applyFont="1" applyBorder="1" applyAlignment="1">
      <alignment horizontal="left"/>
    </xf>
    <xf numFmtId="0" fontId="9" fillId="0" borderId="19" xfId="0" applyFont="1" applyBorder="1" applyAlignment="1">
      <alignment horizontal="left"/>
    </xf>
    <xf numFmtId="0" fontId="9" fillId="0" borderId="0" xfId="0" applyFont="1" applyBorder="1" applyAlignment="1">
      <alignment horizontal="left"/>
    </xf>
    <xf numFmtId="0" fontId="9" fillId="0" borderId="20" xfId="0" applyFont="1" applyBorder="1" applyAlignment="1">
      <alignment horizontal="left"/>
    </xf>
    <xf numFmtId="0" fontId="9" fillId="8" borderId="21" xfId="0" applyFont="1" applyFill="1" applyBorder="1" applyAlignment="1">
      <alignment horizontal="left"/>
    </xf>
    <xf numFmtId="0" fontId="9" fillId="8" borderId="22" xfId="0" applyFont="1" applyFill="1" applyBorder="1" applyAlignment="1">
      <alignment horizontal="left"/>
    </xf>
    <xf numFmtId="0" fontId="9" fillId="8" borderId="23" xfId="0" applyFont="1" applyFill="1" applyBorder="1" applyAlignment="1">
      <alignment horizontal="left"/>
    </xf>
    <xf numFmtId="0" fontId="11" fillId="0" borderId="0" xfId="0" applyFont="1" applyFill="1" applyBorder="1" applyAlignment="1">
      <alignment horizontal="left" vertical="center" wrapText="1"/>
    </xf>
    <xf numFmtId="0" fontId="11" fillId="0" borderId="1" xfId="0" applyFont="1" applyFill="1" applyBorder="1" applyAlignment="1">
      <alignment horizontal="left" vertical="center"/>
    </xf>
    <xf numFmtId="0" fontId="11" fillId="0" borderId="2" xfId="0" applyFont="1" applyFill="1" applyBorder="1" applyAlignment="1">
      <alignment horizontal="left" vertical="center"/>
    </xf>
    <xf numFmtId="0" fontId="11" fillId="0" borderId="3" xfId="0" applyFont="1" applyFill="1" applyBorder="1" applyAlignment="1">
      <alignment horizontal="left" vertical="center"/>
    </xf>
    <xf numFmtId="0" fontId="11" fillId="3" borderId="1" xfId="0" applyFont="1" applyFill="1" applyBorder="1" applyAlignment="1" applyProtection="1">
      <alignment horizontal="left" vertical="center"/>
      <protection locked="0"/>
    </xf>
    <xf numFmtId="0" fontId="11" fillId="3" borderId="2" xfId="0" applyFont="1" applyFill="1" applyBorder="1" applyAlignment="1" applyProtection="1">
      <alignment horizontal="left" vertical="center"/>
      <protection locked="0"/>
    </xf>
    <xf numFmtId="0" fontId="11" fillId="3" borderId="3" xfId="0" applyFont="1" applyFill="1" applyBorder="1" applyAlignment="1" applyProtection="1">
      <alignment horizontal="left" vertical="center"/>
      <protection locked="0"/>
    </xf>
    <xf numFmtId="0" fontId="12" fillId="3" borderId="1" xfId="0" applyFont="1" applyFill="1" applyBorder="1" applyAlignment="1" applyProtection="1">
      <alignment horizontal="left" vertical="center"/>
      <protection locked="0"/>
    </xf>
    <xf numFmtId="0" fontId="12" fillId="3" borderId="3" xfId="0" applyFont="1" applyFill="1" applyBorder="1" applyAlignment="1" applyProtection="1">
      <alignment horizontal="left" vertical="center"/>
      <protection locked="0"/>
    </xf>
    <xf numFmtId="0" fontId="11" fillId="0" borderId="0" xfId="0" applyFont="1" applyFill="1" applyBorder="1" applyAlignment="1">
      <alignment horizontal="left" vertical="center"/>
    </xf>
    <xf numFmtId="0" fontId="11" fillId="0" borderId="12" xfId="0" applyFont="1" applyFill="1" applyBorder="1" applyAlignment="1">
      <alignment horizontal="left" vertical="center"/>
    </xf>
    <xf numFmtId="0" fontId="11" fillId="3" borderId="1" xfId="0" applyFont="1" applyFill="1" applyBorder="1" applyAlignment="1" applyProtection="1">
      <alignment horizontal="right" vertical="center"/>
      <protection locked="0"/>
    </xf>
    <xf numFmtId="0" fontId="11" fillId="3" borderId="2" xfId="0" applyFont="1" applyFill="1" applyBorder="1" applyAlignment="1" applyProtection="1">
      <alignment horizontal="right" vertical="center"/>
      <protection locked="0"/>
    </xf>
    <xf numFmtId="0" fontId="11" fillId="3" borderId="3" xfId="0" applyFont="1" applyFill="1" applyBorder="1" applyAlignment="1" applyProtection="1">
      <alignment horizontal="right" vertical="center"/>
      <protection locked="0"/>
    </xf>
    <xf numFmtId="0" fontId="11" fillId="3" borderId="1" xfId="0" applyFont="1" applyFill="1" applyBorder="1" applyAlignment="1">
      <alignment horizontal="center" vertical="center"/>
    </xf>
    <xf numFmtId="0" fontId="11" fillId="3" borderId="2" xfId="0" applyFont="1" applyFill="1" applyBorder="1" applyAlignment="1">
      <alignment horizontal="center" vertical="center"/>
    </xf>
    <xf numFmtId="0" fontId="11" fillId="0" borderId="1" xfId="0" applyFont="1" applyFill="1" applyBorder="1" applyAlignment="1">
      <alignment horizontal="left" vertical="center" wrapText="1"/>
    </xf>
    <xf numFmtId="0" fontId="11" fillId="0" borderId="2" xfId="0" applyFont="1" applyFill="1" applyBorder="1" applyAlignment="1">
      <alignment horizontal="left" vertical="center" wrapText="1"/>
    </xf>
    <xf numFmtId="0" fontId="11" fillId="0" borderId="3" xfId="0" applyFont="1" applyFill="1" applyBorder="1" applyAlignment="1">
      <alignment horizontal="left" vertical="center" wrapText="1"/>
    </xf>
    <xf numFmtId="0" fontId="8" fillId="6" borderId="1" xfId="0" applyFont="1" applyFill="1" applyBorder="1" applyAlignment="1" applyProtection="1">
      <alignment horizontal="left" vertical="top" wrapText="1"/>
      <protection locked="0"/>
    </xf>
    <xf numFmtId="0" fontId="8" fillId="6" borderId="2" xfId="0" applyFont="1" applyFill="1" applyBorder="1" applyAlignment="1" applyProtection="1">
      <alignment horizontal="left" vertical="top" wrapText="1"/>
      <protection locked="0"/>
    </xf>
    <xf numFmtId="0" fontId="8" fillId="6" borderId="3" xfId="0" applyFont="1" applyFill="1" applyBorder="1" applyAlignment="1" applyProtection="1">
      <alignment horizontal="left" vertical="top" wrapText="1"/>
      <protection locked="0"/>
    </xf>
    <xf numFmtId="0" fontId="11" fillId="3" borderId="9" xfId="0" applyFont="1" applyFill="1" applyBorder="1" applyAlignment="1" applyProtection="1">
      <alignment horizontal="center" vertical="center"/>
      <protection locked="0"/>
    </xf>
    <xf numFmtId="10" fontId="12" fillId="3" borderId="6" xfId="3" applyNumberFormat="1" applyFont="1" applyFill="1" applyBorder="1" applyAlignment="1" applyProtection="1">
      <alignment horizontal="right" vertical="center"/>
      <protection locked="0"/>
    </xf>
    <xf numFmtId="10" fontId="12" fillId="3" borderId="8" xfId="3" applyNumberFormat="1" applyFont="1" applyFill="1" applyBorder="1" applyAlignment="1" applyProtection="1">
      <alignment horizontal="right" vertical="center"/>
      <protection locked="0"/>
    </xf>
    <xf numFmtId="10" fontId="12" fillId="3" borderId="1" xfId="3" applyNumberFormat="1" applyFont="1" applyFill="1" applyBorder="1" applyAlignment="1" applyProtection="1">
      <alignment horizontal="right" vertical="center"/>
      <protection locked="0"/>
    </xf>
    <xf numFmtId="10" fontId="12" fillId="3" borderId="3" xfId="3" applyNumberFormat="1" applyFont="1" applyFill="1" applyBorder="1" applyAlignment="1" applyProtection="1">
      <alignment horizontal="right" vertical="center"/>
      <protection locked="0"/>
    </xf>
    <xf numFmtId="0" fontId="11" fillId="0" borderId="7" xfId="0" applyFont="1" applyFill="1" applyBorder="1" applyAlignment="1">
      <alignment horizontal="left" vertical="center"/>
    </xf>
    <xf numFmtId="0" fontId="8" fillId="3" borderId="1" xfId="0" applyFont="1" applyFill="1" applyBorder="1" applyAlignment="1" applyProtection="1">
      <alignment horizontal="left" vertical="top" wrapText="1"/>
      <protection locked="0"/>
    </xf>
    <xf numFmtId="0" fontId="8" fillId="3" borderId="2" xfId="0" applyFont="1" applyFill="1" applyBorder="1" applyAlignment="1" applyProtection="1">
      <alignment horizontal="left" vertical="top" wrapText="1"/>
      <protection locked="0"/>
    </xf>
    <xf numFmtId="0" fontId="8" fillId="3" borderId="3" xfId="0" applyFont="1" applyFill="1" applyBorder="1" applyAlignment="1" applyProtection="1">
      <alignment horizontal="left" vertical="top" wrapText="1"/>
      <protection locked="0"/>
    </xf>
    <xf numFmtId="0" fontId="8" fillId="6" borderId="1" xfId="0" applyFont="1" applyFill="1" applyBorder="1" applyAlignment="1" applyProtection="1">
      <alignment horizontal="left" vertical="top"/>
      <protection locked="0"/>
    </xf>
    <xf numFmtId="0" fontId="8" fillId="6" borderId="2" xfId="0" applyFont="1" applyFill="1" applyBorder="1" applyAlignment="1" applyProtection="1">
      <alignment horizontal="left" vertical="top"/>
      <protection locked="0"/>
    </xf>
    <xf numFmtId="0" fontId="8" fillId="6" borderId="3" xfId="0" applyFont="1" applyFill="1" applyBorder="1" applyAlignment="1" applyProtection="1">
      <alignment horizontal="left" vertical="top"/>
      <protection locked="0"/>
    </xf>
    <xf numFmtId="0" fontId="11" fillId="0" borderId="2" xfId="0" applyFont="1" applyFill="1" applyBorder="1" applyAlignment="1" applyProtection="1">
      <alignment horizontal="center" vertical="center"/>
      <protection locked="0"/>
    </xf>
    <xf numFmtId="0" fontId="11" fillId="0" borderId="3" xfId="0" applyFont="1" applyFill="1" applyBorder="1" applyAlignment="1" applyProtection="1">
      <alignment horizontal="center" vertical="center"/>
      <protection locked="0"/>
    </xf>
    <xf numFmtId="14" fontId="11" fillId="0" borderId="2" xfId="0" applyNumberFormat="1" applyFont="1" applyFill="1" applyBorder="1" applyAlignment="1" applyProtection="1">
      <alignment horizontal="right" vertical="center"/>
      <protection locked="0"/>
    </xf>
    <xf numFmtId="0" fontId="11" fillId="0" borderId="2" xfId="0" applyFont="1" applyFill="1" applyBorder="1" applyAlignment="1" applyProtection="1">
      <alignment horizontal="right" vertical="center"/>
      <protection locked="0"/>
    </xf>
    <xf numFmtId="0" fontId="11" fillId="0" borderId="3" xfId="0" applyFont="1" applyFill="1" applyBorder="1" applyAlignment="1" applyProtection="1">
      <alignment horizontal="right" vertical="center"/>
      <protection locked="0"/>
    </xf>
    <xf numFmtId="0" fontId="11" fillId="6" borderId="1" xfId="0" applyFont="1" applyFill="1" applyBorder="1" applyAlignment="1" applyProtection="1">
      <alignment horizontal="center" vertical="center"/>
      <protection locked="0"/>
    </xf>
    <xf numFmtId="0" fontId="11" fillId="6" borderId="3" xfId="0" applyFont="1" applyFill="1" applyBorder="1" applyAlignment="1" applyProtection="1">
      <alignment horizontal="center" vertical="center"/>
      <protection locked="0"/>
    </xf>
    <xf numFmtId="0" fontId="11" fillId="0" borderId="10" xfId="0" applyFont="1" applyFill="1" applyBorder="1" applyAlignment="1">
      <alignment horizontal="right" vertical="center"/>
    </xf>
    <xf numFmtId="0" fontId="11" fillId="0" borderId="12" xfId="0" applyFont="1" applyFill="1" applyBorder="1" applyAlignment="1">
      <alignment horizontal="right" vertical="center"/>
    </xf>
    <xf numFmtId="44" fontId="11" fillId="6" borderId="1" xfId="2" applyFont="1" applyFill="1" applyBorder="1" applyAlignment="1" applyProtection="1">
      <alignment horizontal="center" vertical="center"/>
      <protection locked="0"/>
    </xf>
    <xf numFmtId="44" fontId="11" fillId="6" borderId="3" xfId="2" applyFont="1" applyFill="1" applyBorder="1" applyAlignment="1" applyProtection="1">
      <alignment horizontal="center" vertical="center"/>
      <protection locked="0"/>
    </xf>
    <xf numFmtId="0" fontId="11" fillId="0" borderId="7" xfId="0" quotePrefix="1" applyFont="1" applyFill="1" applyBorder="1" applyAlignment="1" applyProtection="1">
      <alignment horizontal="right" vertical="center" wrapText="1"/>
      <protection locked="0"/>
    </xf>
    <xf numFmtId="0" fontId="11" fillId="0" borderId="8" xfId="0" quotePrefix="1" applyFont="1" applyFill="1" applyBorder="1" applyAlignment="1" applyProtection="1">
      <alignment horizontal="right" vertical="center" wrapText="1"/>
      <protection locked="0"/>
    </xf>
    <xf numFmtId="0" fontId="6" fillId="3" borderId="11" xfId="0" applyFont="1" applyFill="1" applyBorder="1" applyAlignment="1" applyProtection="1">
      <alignment horizontal="left" vertical="top" wrapText="1"/>
      <protection locked="0"/>
    </xf>
    <xf numFmtId="0" fontId="0" fillId="0" borderId="4" xfId="0" applyBorder="1" applyAlignment="1" applyProtection="1">
      <alignment horizontal="left" vertical="top" wrapText="1"/>
      <protection locked="0"/>
    </xf>
    <xf numFmtId="0" fontId="0" fillId="0" borderId="5" xfId="0" applyBorder="1" applyAlignment="1" applyProtection="1">
      <alignment horizontal="left" vertical="top" wrapText="1"/>
      <protection locked="0"/>
    </xf>
    <xf numFmtId="0" fontId="0" fillId="0" borderId="10" xfId="0" applyBorder="1" applyAlignment="1" applyProtection="1">
      <alignment horizontal="left" vertical="top" wrapText="1"/>
      <protection locked="0"/>
    </xf>
    <xf numFmtId="0" fontId="0" fillId="0" borderId="0" xfId="0" applyBorder="1" applyAlignment="1" applyProtection="1">
      <alignment horizontal="left" vertical="top" wrapText="1"/>
      <protection locked="0"/>
    </xf>
    <xf numFmtId="0" fontId="0" fillId="0" borderId="12" xfId="0" applyBorder="1" applyAlignment="1" applyProtection="1">
      <alignment horizontal="left" vertical="top" wrapText="1"/>
      <protection locked="0"/>
    </xf>
    <xf numFmtId="0" fontId="0" fillId="0" borderId="6" xfId="0" applyBorder="1" applyAlignment="1" applyProtection="1">
      <alignment horizontal="left" vertical="top" wrapText="1"/>
      <protection locked="0"/>
    </xf>
    <xf numFmtId="0" fontId="0" fillId="0" borderId="7" xfId="0" applyBorder="1" applyAlignment="1" applyProtection="1">
      <alignment horizontal="left" vertical="top" wrapText="1"/>
      <protection locked="0"/>
    </xf>
    <xf numFmtId="0" fontId="0" fillId="0" borderId="8" xfId="0" applyBorder="1" applyAlignment="1" applyProtection="1">
      <alignment horizontal="left" vertical="top" wrapText="1"/>
      <protection locked="0"/>
    </xf>
    <xf numFmtId="0" fontId="0" fillId="3" borderId="11" xfId="0" applyFill="1" applyBorder="1" applyAlignment="1" applyProtection="1">
      <alignment horizontal="left" vertical="top" wrapText="1"/>
      <protection locked="0"/>
    </xf>
    <xf numFmtId="0" fontId="0" fillId="3" borderId="4" xfId="0" applyFill="1" applyBorder="1" applyAlignment="1" applyProtection="1">
      <alignment horizontal="left" vertical="top" wrapText="1"/>
      <protection locked="0"/>
    </xf>
    <xf numFmtId="0" fontId="0" fillId="3" borderId="5" xfId="0" applyFill="1" applyBorder="1" applyAlignment="1" applyProtection="1">
      <alignment horizontal="left" vertical="top" wrapText="1"/>
      <protection locked="0"/>
    </xf>
    <xf numFmtId="0" fontId="0" fillId="3" borderId="10" xfId="0" applyFill="1" applyBorder="1" applyAlignment="1" applyProtection="1">
      <alignment horizontal="left" vertical="top" wrapText="1"/>
      <protection locked="0"/>
    </xf>
    <xf numFmtId="0" fontId="0" fillId="3" borderId="0" xfId="0" applyFill="1" applyBorder="1" applyAlignment="1" applyProtection="1">
      <alignment horizontal="left" vertical="top" wrapText="1"/>
      <protection locked="0"/>
    </xf>
    <xf numFmtId="0" fontId="0" fillId="3" borderId="12" xfId="0" applyFill="1" applyBorder="1" applyAlignment="1" applyProtection="1">
      <alignment horizontal="left" vertical="top" wrapText="1"/>
      <protection locked="0"/>
    </xf>
    <xf numFmtId="0" fontId="0" fillId="3" borderId="6" xfId="0" applyFill="1" applyBorder="1" applyAlignment="1" applyProtection="1">
      <alignment horizontal="left" vertical="top" wrapText="1"/>
      <protection locked="0"/>
    </xf>
    <xf numFmtId="0" fontId="0" fillId="3" borderId="7" xfId="0" applyFill="1" applyBorder="1" applyAlignment="1" applyProtection="1">
      <alignment horizontal="left" vertical="top" wrapText="1"/>
      <protection locked="0"/>
    </xf>
    <xf numFmtId="0" fontId="0" fillId="3" borderId="8" xfId="0" applyFill="1" applyBorder="1" applyAlignment="1" applyProtection="1">
      <alignment horizontal="left" vertical="top" wrapText="1"/>
      <protection locked="0"/>
    </xf>
    <xf numFmtId="0" fontId="11" fillId="0" borderId="0" xfId="0" applyFont="1" applyFill="1" applyBorder="1" applyAlignment="1">
      <alignment horizontal="left" wrapText="1"/>
    </xf>
    <xf numFmtId="0" fontId="6" fillId="0" borderId="1" xfId="0" applyFont="1" applyFill="1" applyBorder="1" applyAlignment="1" applyProtection="1">
      <alignment horizontal="center" vertical="top" wrapText="1"/>
    </xf>
    <xf numFmtId="0" fontId="6" fillId="0" borderId="3" xfId="0" applyFont="1" applyFill="1" applyBorder="1" applyAlignment="1" applyProtection="1">
      <alignment horizontal="center" vertical="top" wrapText="1"/>
    </xf>
    <xf numFmtId="164" fontId="6" fillId="3" borderId="1" xfId="0" applyNumberFormat="1" applyFont="1" applyFill="1" applyBorder="1" applyAlignment="1" applyProtection="1">
      <alignment horizontal="left"/>
      <protection locked="0"/>
    </xf>
    <xf numFmtId="164" fontId="6" fillId="3" borderId="3" xfId="0" applyNumberFormat="1" applyFont="1" applyFill="1" applyBorder="1" applyAlignment="1" applyProtection="1">
      <alignment horizontal="left"/>
      <protection locked="0"/>
    </xf>
    <xf numFmtId="0" fontId="11" fillId="0" borderId="7" xfId="0" applyFont="1" applyFill="1" applyBorder="1" applyAlignment="1">
      <alignment horizontal="left"/>
    </xf>
    <xf numFmtId="0" fontId="11" fillId="0" borderId="8" xfId="0" applyFont="1" applyFill="1" applyBorder="1" applyAlignment="1">
      <alignment horizontal="left"/>
    </xf>
    <xf numFmtId="0" fontId="6" fillId="3" borderId="1" xfId="0" applyNumberFormat="1" applyFont="1" applyFill="1" applyBorder="1" applyAlignment="1" applyProtection="1">
      <alignment horizontal="left" wrapText="1"/>
      <protection locked="0"/>
    </xf>
    <xf numFmtId="0" fontId="6" fillId="3" borderId="2" xfId="0" applyNumberFormat="1" applyFont="1" applyFill="1" applyBorder="1" applyAlignment="1" applyProtection="1">
      <alignment horizontal="left" wrapText="1"/>
      <protection locked="0"/>
    </xf>
    <xf numFmtId="0" fontId="6" fillId="3" borderId="3" xfId="0" applyNumberFormat="1" applyFont="1" applyFill="1" applyBorder="1" applyAlignment="1" applyProtection="1">
      <alignment horizontal="left" wrapText="1"/>
      <protection locked="0"/>
    </xf>
    <xf numFmtId="0" fontId="6" fillId="3" borderId="1" xfId="0" applyFont="1" applyFill="1" applyBorder="1" applyAlignment="1" applyProtection="1">
      <alignment horizontal="left"/>
      <protection locked="0"/>
    </xf>
    <xf numFmtId="0" fontId="6" fillId="3" borderId="2" xfId="0" applyFont="1" applyFill="1" applyBorder="1" applyAlignment="1" applyProtection="1">
      <alignment horizontal="left"/>
      <protection locked="0"/>
    </xf>
    <xf numFmtId="0" fontId="6" fillId="3" borderId="3" xfId="0" applyFont="1" applyFill="1" applyBorder="1" applyAlignment="1" applyProtection="1">
      <alignment horizontal="left"/>
      <protection locked="0"/>
    </xf>
    <xf numFmtId="14" fontId="11" fillId="0" borderId="6" xfId="0" applyNumberFormat="1" applyFont="1" applyFill="1" applyBorder="1" applyAlignment="1">
      <alignment horizontal="center" wrapText="1"/>
    </xf>
    <xf numFmtId="14" fontId="11" fillId="0" borderId="7" xfId="0" applyNumberFormat="1" applyFont="1" applyFill="1" applyBorder="1" applyAlignment="1">
      <alignment horizontal="center" wrapText="1"/>
    </xf>
    <xf numFmtId="14" fontId="11" fillId="0" borderId="8" xfId="0" applyNumberFormat="1" applyFont="1" applyFill="1" applyBorder="1" applyAlignment="1">
      <alignment horizontal="center" wrapText="1"/>
    </xf>
    <xf numFmtId="165" fontId="11" fillId="0" borderId="11" xfId="0" applyNumberFormat="1" applyFont="1" applyFill="1" applyBorder="1" applyAlignment="1">
      <alignment horizontal="center" wrapText="1"/>
    </xf>
    <xf numFmtId="165" fontId="11" fillId="0" borderId="4" xfId="0" applyNumberFormat="1" applyFont="1" applyFill="1" applyBorder="1" applyAlignment="1">
      <alignment horizontal="center" wrapText="1"/>
    </xf>
    <xf numFmtId="165" fontId="11" fillId="0" borderId="5" xfId="0" applyNumberFormat="1" applyFont="1" applyFill="1" applyBorder="1" applyAlignment="1">
      <alignment horizontal="center" wrapText="1"/>
    </xf>
    <xf numFmtId="0" fontId="12" fillId="0" borderId="9" xfId="0" applyFont="1" applyFill="1" applyBorder="1" applyAlignment="1">
      <alignment horizontal="center"/>
    </xf>
    <xf numFmtId="43" fontId="6" fillId="0" borderId="6" xfId="1" applyFont="1" applyFill="1" applyBorder="1" applyAlignment="1">
      <alignment horizontal="center" vertical="top" wrapText="1" shrinkToFit="1"/>
    </xf>
    <xf numFmtId="0" fontId="22" fillId="0" borderId="8" xfId="0" applyFont="1" applyFill="1" applyBorder="1" applyAlignment="1">
      <alignment horizontal="center" vertical="top" wrapText="1" shrinkToFit="1"/>
    </xf>
    <xf numFmtId="0" fontId="12" fillId="0" borderId="9" xfId="0" applyFont="1" applyBorder="1" applyAlignment="1">
      <alignment horizontal="center"/>
    </xf>
    <xf numFmtId="43" fontId="6" fillId="0" borderId="8" xfId="1" applyFont="1" applyFill="1" applyBorder="1" applyAlignment="1">
      <alignment horizontal="center" vertical="top" wrapText="1" shrinkToFit="1"/>
    </xf>
    <xf numFmtId="43" fontId="6" fillId="0" borderId="10" xfId="1" applyFont="1" applyFill="1" applyBorder="1" applyAlignment="1">
      <alignment horizontal="center" vertical="top" wrapText="1" shrinkToFit="1"/>
    </xf>
    <xf numFmtId="43" fontId="6" fillId="0" borderId="12" xfId="1" applyFont="1" applyFill="1" applyBorder="1" applyAlignment="1">
      <alignment horizontal="center" vertical="top" wrapText="1" shrinkToFit="1"/>
    </xf>
    <xf numFmtId="0" fontId="12" fillId="0" borderId="1" xfId="0" applyFont="1" applyBorder="1" applyAlignment="1">
      <alignment horizontal="center"/>
    </xf>
    <xf numFmtId="0" fontId="12" fillId="0" borderId="3" xfId="0" applyFont="1" applyBorder="1" applyAlignment="1">
      <alignment horizontal="center"/>
    </xf>
    <xf numFmtId="43" fontId="6" fillId="0" borderId="1" xfId="1" applyFont="1" applyFill="1" applyBorder="1" applyAlignment="1">
      <alignment horizontal="center" vertical="top" wrapText="1" shrinkToFit="1"/>
    </xf>
    <xf numFmtId="43" fontId="6" fillId="0" borderId="3" xfId="1" applyFont="1" applyFill="1" applyBorder="1" applyAlignment="1">
      <alignment horizontal="center" vertical="top" wrapText="1" shrinkToFit="1"/>
    </xf>
    <xf numFmtId="0" fontId="12" fillId="0" borderId="1" xfId="0" applyFont="1" applyFill="1" applyBorder="1" applyAlignment="1">
      <alignment horizontal="center"/>
    </xf>
    <xf numFmtId="0" fontId="12" fillId="0" borderId="3" xfId="0" applyFont="1" applyFill="1" applyBorder="1" applyAlignment="1">
      <alignment horizontal="center"/>
    </xf>
    <xf numFmtId="0" fontId="36" fillId="0" borderId="1" xfId="0" applyFont="1" applyFill="1" applyBorder="1" applyAlignment="1">
      <alignment horizontal="center"/>
    </xf>
    <xf numFmtId="0" fontId="36" fillId="0" borderId="3" xfId="0" applyFont="1" applyFill="1" applyBorder="1" applyAlignment="1">
      <alignment horizontal="center"/>
    </xf>
    <xf numFmtId="0" fontId="36" fillId="0" borderId="10" xfId="0" applyFont="1" applyFill="1" applyBorder="1" applyAlignment="1">
      <alignment horizontal="center" vertical="top" wrapText="1"/>
    </xf>
    <xf numFmtId="0" fontId="36" fillId="0" borderId="12" xfId="0" applyFont="1" applyFill="1" applyBorder="1" applyAlignment="1">
      <alignment horizontal="center" vertical="top" wrapText="1"/>
    </xf>
    <xf numFmtId="0" fontId="36" fillId="0" borderId="1" xfId="0" applyFont="1" applyFill="1" applyBorder="1" applyAlignment="1">
      <alignment horizontal="center" vertical="top" wrapText="1"/>
    </xf>
    <xf numFmtId="0" fontId="36" fillId="0" borderId="3" xfId="0" applyFont="1" applyFill="1" applyBorder="1" applyAlignment="1">
      <alignment horizontal="center" vertical="top" wrapText="1"/>
    </xf>
    <xf numFmtId="43" fontId="15" fillId="0" borderId="6" xfId="1" applyFont="1" applyFill="1" applyBorder="1" applyAlignment="1">
      <alignment horizontal="center" vertical="top" wrapText="1" shrinkToFit="1"/>
    </xf>
    <xf numFmtId="0" fontId="0" fillId="0" borderId="8" xfId="0" applyFont="1" applyBorder="1" applyAlignment="1">
      <alignment horizontal="center" vertical="top" wrapText="1" shrinkToFit="1"/>
    </xf>
    <xf numFmtId="43" fontId="15" fillId="0" borderId="1" xfId="1" applyFont="1" applyFill="1" applyBorder="1" applyAlignment="1">
      <alignment horizontal="center" vertical="top" wrapText="1" shrinkToFit="1"/>
    </xf>
    <xf numFmtId="43" fontId="15" fillId="0" borderId="3" xfId="1" applyFont="1" applyFill="1" applyBorder="1" applyAlignment="1">
      <alignment horizontal="center" vertical="top" wrapText="1" shrinkToFit="1"/>
    </xf>
    <xf numFmtId="0" fontId="24" fillId="0" borderId="0" xfId="0" applyFont="1" applyAlignment="1">
      <alignment horizontal="left" vertical="center" wrapText="1"/>
    </xf>
    <xf numFmtId="0" fontId="12" fillId="0" borderId="39" xfId="0" applyFont="1" applyFill="1" applyBorder="1" applyAlignment="1">
      <alignment horizontal="center" vertical="center" wrapText="1"/>
    </xf>
    <xf numFmtId="0" fontId="12" fillId="0" borderId="40" xfId="0" applyFont="1" applyFill="1" applyBorder="1" applyAlignment="1">
      <alignment horizontal="center" vertical="center" wrapText="1"/>
    </xf>
    <xf numFmtId="0" fontId="12" fillId="0" borderId="13" xfId="0" applyFont="1" applyFill="1" applyBorder="1" applyAlignment="1">
      <alignment horizontal="center" vertical="center" wrapText="1"/>
    </xf>
    <xf numFmtId="0" fontId="12" fillId="0" borderId="14" xfId="0" applyFont="1" applyFill="1" applyBorder="1" applyAlignment="1">
      <alignment horizontal="center" vertical="center" wrapText="1"/>
    </xf>
    <xf numFmtId="0" fontId="22" fillId="0" borderId="8" xfId="0" applyFont="1" applyBorder="1" applyAlignment="1">
      <alignment horizontal="center" vertical="top" wrapText="1" shrinkToFit="1"/>
    </xf>
    <xf numFmtId="0" fontId="12" fillId="0" borderId="37" xfId="0" applyFont="1" applyFill="1" applyBorder="1" applyAlignment="1">
      <alignment horizontal="center" vertical="center" wrapText="1"/>
    </xf>
    <xf numFmtId="0" fontId="12" fillId="0" borderId="3" xfId="0" applyFont="1" applyFill="1" applyBorder="1" applyAlignment="1">
      <alignment horizontal="center" vertical="center" wrapText="1"/>
    </xf>
    <xf numFmtId="0" fontId="12" fillId="0" borderId="31" xfId="0" applyFont="1" applyFill="1" applyBorder="1" applyAlignment="1">
      <alignment horizontal="center" vertical="center" wrapText="1"/>
    </xf>
    <xf numFmtId="0" fontId="12" fillId="0" borderId="33" xfId="0" applyFont="1" applyFill="1" applyBorder="1" applyAlignment="1">
      <alignment horizontal="center" vertical="center" wrapText="1"/>
    </xf>
    <xf numFmtId="0" fontId="12" fillId="0" borderId="1" xfId="0" applyFont="1" applyFill="1" applyBorder="1" applyAlignment="1">
      <alignment horizontal="center" wrapText="1"/>
    </xf>
    <xf numFmtId="0" fontId="12" fillId="0" borderId="3" xfId="0" applyFont="1" applyFill="1" applyBorder="1" applyAlignment="1">
      <alignment horizontal="center" wrapText="1"/>
    </xf>
    <xf numFmtId="0" fontId="6" fillId="0" borderId="1" xfId="0" applyFont="1" applyFill="1" applyBorder="1" applyAlignment="1">
      <alignment horizontal="center" vertical="top" wrapText="1"/>
    </xf>
    <xf numFmtId="0" fontId="6" fillId="0" borderId="3" xfId="0" applyFont="1" applyFill="1" applyBorder="1" applyAlignment="1">
      <alignment horizontal="center" vertical="top" wrapText="1"/>
    </xf>
    <xf numFmtId="0" fontId="12" fillId="0" borderId="9" xfId="0" applyFont="1" applyFill="1" applyBorder="1" applyAlignment="1">
      <alignment horizontal="center" wrapText="1"/>
    </xf>
    <xf numFmtId="0" fontId="34" fillId="0" borderId="9" xfId="0" applyFont="1" applyBorder="1" applyAlignment="1">
      <alignment horizontal="center" wrapText="1"/>
    </xf>
    <xf numFmtId="8" fontId="9" fillId="0" borderId="7" xfId="0" applyNumberFormat="1" applyFont="1" applyFill="1" applyBorder="1" applyAlignment="1">
      <alignment horizontal="center"/>
    </xf>
    <xf numFmtId="0" fontId="2" fillId="0" borderId="0" xfId="0" applyFont="1" applyBorder="1" applyAlignment="1">
      <alignment horizontal="center"/>
    </xf>
    <xf numFmtId="0" fontId="28" fillId="0" borderId="0" xfId="0" applyFont="1" applyBorder="1" applyAlignment="1">
      <alignment horizontal="center"/>
    </xf>
    <xf numFmtId="0" fontId="29" fillId="0" borderId="0" xfId="0" applyFont="1" applyBorder="1" applyAlignment="1">
      <alignment horizontal="center"/>
    </xf>
    <xf numFmtId="0" fontId="14" fillId="0" borderId="0" xfId="0" applyFont="1" applyFill="1" applyAlignment="1">
      <alignment horizontal="left"/>
    </xf>
    <xf numFmtId="43" fontId="14" fillId="0" borderId="0" xfId="1" applyFont="1" applyFill="1" applyAlignment="1">
      <alignment horizontal="left"/>
    </xf>
    <xf numFmtId="0" fontId="16" fillId="0" borderId="10" xfId="0" applyFont="1" applyBorder="1" applyAlignment="1">
      <alignment horizontal="left"/>
    </xf>
    <xf numFmtId="0" fontId="16" fillId="0" borderId="0" xfId="0" applyFont="1" applyBorder="1" applyAlignment="1">
      <alignment horizontal="left"/>
    </xf>
    <xf numFmtId="0" fontId="16" fillId="0" borderId="12" xfId="0" applyFont="1" applyBorder="1" applyAlignment="1">
      <alignment horizontal="left"/>
    </xf>
    <xf numFmtId="0" fontId="7" fillId="2" borderId="1" xfId="0" applyFont="1" applyFill="1" applyBorder="1" applyAlignment="1" applyProtection="1">
      <alignment horizontal="left" vertical="center" wrapText="1"/>
      <protection locked="0"/>
    </xf>
    <xf numFmtId="0" fontId="7" fillId="2" borderId="2" xfId="0" applyFont="1" applyFill="1" applyBorder="1" applyAlignment="1" applyProtection="1">
      <alignment horizontal="left" vertical="center" wrapText="1"/>
      <protection locked="0"/>
    </xf>
    <xf numFmtId="0" fontId="7" fillId="2" borderId="3" xfId="0" applyFont="1" applyFill="1" applyBorder="1" applyAlignment="1" applyProtection="1">
      <alignment horizontal="left" vertical="center" wrapText="1"/>
      <protection locked="0"/>
    </xf>
  </cellXfs>
  <cellStyles count="15">
    <cellStyle name="Comma" xfId="1" builtinId="3"/>
    <cellStyle name="Comma 2" xfId="6"/>
    <cellStyle name="Comma 2 2" xfId="10"/>
    <cellStyle name="Comma 3" xfId="9"/>
    <cellStyle name="Currency" xfId="2" builtinId="4"/>
    <cellStyle name="Currency 2" xfId="11"/>
    <cellStyle name="Hyperlink" xfId="4" builtinId="8"/>
    <cellStyle name="Normal" xfId="0" builtinId="0"/>
    <cellStyle name="Normal 2" xfId="5"/>
    <cellStyle name="Normal 2 2" xfId="12"/>
    <cellStyle name="Normal 3" xfId="8"/>
    <cellStyle name="Percent" xfId="3" builtinId="5"/>
    <cellStyle name="Percent 2" xfId="7"/>
    <cellStyle name="Percent 2 2" xfId="14"/>
    <cellStyle name="Percent 3" xfId="13"/>
  </cellStyles>
  <dxfs count="10">
    <dxf>
      <numFmt numFmtId="35" formatCode="_(* #,##0.00_);_(* \(#,##0.00\);_(* &quot;-&quot;??_);_(@_)"/>
    </dxf>
    <dxf>
      <numFmt numFmtId="174" formatCode="0;\-0;\-;@"/>
    </dxf>
    <dxf>
      <font>
        <color rgb="FF9C0006"/>
      </font>
      <fill>
        <patternFill>
          <bgColor rgb="FFFFC7CE"/>
        </patternFill>
      </fill>
    </dxf>
    <dxf>
      <numFmt numFmtId="30" formatCode="@"/>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22224</xdr:colOff>
      <xdr:row>4</xdr:row>
      <xdr:rowOff>31750</xdr:rowOff>
    </xdr:from>
    <xdr:to>
      <xdr:col>4</xdr:col>
      <xdr:colOff>1466850</xdr:colOff>
      <xdr:row>9</xdr:row>
      <xdr:rowOff>171450</xdr:rowOff>
    </xdr:to>
    <xdr:sp macro="" textlink="">
      <xdr:nvSpPr>
        <xdr:cNvPr id="2" name="TextBox 1"/>
        <xdr:cNvSpPr txBox="1"/>
      </xdr:nvSpPr>
      <xdr:spPr>
        <a:xfrm>
          <a:off x="22224" y="1231900"/>
          <a:ext cx="7826376" cy="13779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28600" marR="0" indent="-228600" defTabSz="914400" eaLnBrk="1" fontAlgn="auto" latinLnBrk="0" hangingPunct="1">
            <a:lnSpc>
              <a:spcPct val="100000"/>
            </a:lnSpc>
            <a:spcBef>
              <a:spcPts val="0"/>
            </a:spcBef>
            <a:spcAft>
              <a:spcPts val="0"/>
            </a:spcAft>
            <a:buClrTx/>
            <a:buSzTx/>
            <a:buFont typeface="+mj-lt"/>
            <a:buAutoNum type="arabicParenR"/>
            <a:tabLst/>
            <a:defRPr/>
          </a:pPr>
          <a:r>
            <a:rPr lang="en-US" sz="1100" b="0" i="0">
              <a:solidFill>
                <a:schemeClr val="dk1"/>
              </a:solidFill>
              <a:effectLst/>
              <a:latin typeface="+mn-lt"/>
              <a:ea typeface="+mn-ea"/>
              <a:cs typeface="+mn-cs"/>
            </a:rPr>
            <a:t>One workbook is</a:t>
          </a:r>
          <a:r>
            <a:rPr lang="en-US" sz="1100" b="0" i="0" baseline="0">
              <a:solidFill>
                <a:schemeClr val="dk1"/>
              </a:solidFill>
              <a:effectLst/>
              <a:latin typeface="+mn-lt"/>
              <a:ea typeface="+mn-ea"/>
              <a:cs typeface="+mn-cs"/>
            </a:rPr>
            <a:t> required </a:t>
          </a:r>
          <a:r>
            <a:rPr lang="en-US" sz="1100" b="0" i="0">
              <a:solidFill>
                <a:schemeClr val="dk1"/>
              </a:solidFill>
              <a:effectLst/>
              <a:latin typeface="+mn-lt"/>
              <a:ea typeface="+mn-ea"/>
              <a:cs typeface="+mn-cs"/>
            </a:rPr>
            <a:t>for each service center fund (there may be multiple indexes associated with the fund). </a:t>
          </a:r>
          <a:endParaRPr lang="en-US" sz="1100">
            <a:effectLst/>
          </a:endParaRPr>
        </a:p>
        <a:p>
          <a:pPr marL="228600" indent="-228600">
            <a:buFont typeface="+mj-lt"/>
            <a:buAutoNum type="arabicParenR"/>
          </a:pPr>
          <a:r>
            <a:rPr lang="en-US" sz="1100" b="0" i="0" u="none" strike="noStrike">
              <a:solidFill>
                <a:schemeClr val="dk1"/>
              </a:solidFill>
              <a:effectLst/>
              <a:latin typeface="+mn-lt"/>
              <a:ea typeface="+mn-ea"/>
              <a:cs typeface="+mn-cs"/>
            </a:rPr>
            <a:t>This is</a:t>
          </a:r>
          <a:r>
            <a:rPr lang="en-US" sz="1100" b="0" i="0" u="none" strike="noStrike" baseline="0">
              <a:solidFill>
                <a:schemeClr val="dk1"/>
              </a:solidFill>
              <a:effectLst/>
              <a:latin typeface="+mn-lt"/>
              <a:ea typeface="+mn-ea"/>
              <a:cs typeface="+mn-cs"/>
            </a:rPr>
            <a:t> a formula-driven rate development based on user input to drive the rate calculations found on other workbook sheets.</a:t>
          </a:r>
          <a:endParaRPr lang="en-US" sz="1100" b="0" i="0" u="none" strike="noStrike">
            <a:solidFill>
              <a:schemeClr val="dk1"/>
            </a:solidFill>
            <a:effectLst/>
            <a:latin typeface="+mn-lt"/>
            <a:ea typeface="+mn-ea"/>
            <a:cs typeface="+mn-cs"/>
          </a:endParaRPr>
        </a:p>
        <a:p>
          <a:pPr marL="228600" indent="-228600">
            <a:buFont typeface="+mj-lt"/>
            <a:buAutoNum type="arabicParenR"/>
          </a:pPr>
          <a:r>
            <a:rPr lang="en-US" sz="1100" b="0" i="0" u="none" strike="noStrike">
              <a:solidFill>
                <a:schemeClr val="dk1"/>
              </a:solidFill>
              <a:effectLst/>
              <a:latin typeface="+mn-lt"/>
              <a:ea typeface="+mn-ea"/>
              <a:cs typeface="+mn-cs"/>
            </a:rPr>
            <a:t>The yellow workbook tabs contain user input</a:t>
          </a:r>
          <a:r>
            <a:rPr lang="en-US" sz="1100" b="0" i="0" u="none" strike="noStrike" baseline="0">
              <a:solidFill>
                <a:schemeClr val="dk1"/>
              </a:solidFill>
              <a:effectLst/>
              <a:latin typeface="+mn-lt"/>
              <a:ea typeface="+mn-ea"/>
              <a:cs typeface="+mn-cs"/>
            </a:rPr>
            <a:t> fields required </a:t>
          </a:r>
          <a:r>
            <a:rPr lang="en-US" sz="1100" b="0" i="0" u="none" strike="noStrike">
              <a:solidFill>
                <a:schemeClr val="dk1"/>
              </a:solidFill>
              <a:effectLst/>
              <a:latin typeface="+mn-lt"/>
              <a:ea typeface="+mn-ea"/>
              <a:cs typeface="+mn-cs"/>
            </a:rPr>
            <a:t>in the calculation of the Service Center Billing Rates.  Detailed explanations and instructions are included as comments on each sheet.</a:t>
          </a:r>
        </a:p>
        <a:p>
          <a:pPr marL="228600" marR="0" indent="-228600" defTabSz="914400" eaLnBrk="1" fontAlgn="auto" latinLnBrk="0" hangingPunct="1">
            <a:lnSpc>
              <a:spcPct val="100000"/>
            </a:lnSpc>
            <a:spcBef>
              <a:spcPts val="0"/>
            </a:spcBef>
            <a:spcAft>
              <a:spcPts val="0"/>
            </a:spcAft>
            <a:buClrTx/>
            <a:buSzTx/>
            <a:buFont typeface="+mj-lt"/>
            <a:buAutoNum type="arabicParenR"/>
            <a:tabLst/>
            <a:defRPr/>
          </a:pPr>
          <a:r>
            <a:rPr lang="en-US" sz="1100" b="0" i="0">
              <a:solidFill>
                <a:schemeClr val="dk1"/>
              </a:solidFill>
              <a:effectLst/>
              <a:latin typeface="+mn-lt"/>
              <a:ea typeface="+mn-ea"/>
              <a:cs typeface="+mn-cs"/>
            </a:rPr>
            <a:t>The user input cells are highlighted in yellow or orange within the highlighted sheets.</a:t>
          </a:r>
          <a:r>
            <a:rPr lang="en-US" sz="1100" b="0" i="0" baseline="0">
              <a:solidFill>
                <a:schemeClr val="dk1"/>
              </a:solidFill>
              <a:effectLst/>
              <a:latin typeface="+mn-lt"/>
              <a:ea typeface="+mn-ea"/>
              <a:cs typeface="+mn-cs"/>
            </a:rPr>
            <a:t> Non-highlighted cells are locked to input.</a:t>
          </a:r>
          <a:endParaRPr lang="en-US" sz="1100">
            <a:effectLst/>
          </a:endParaRPr>
        </a:p>
        <a:p>
          <a:pPr marL="228600" indent="-228600">
            <a:buFont typeface="+mj-lt"/>
            <a:buAutoNum type="arabicParenR"/>
          </a:pPr>
          <a:r>
            <a:rPr lang="en-US" sz="1100" b="0" i="0" u="none" strike="noStrike">
              <a:solidFill>
                <a:schemeClr val="dk1"/>
              </a:solidFill>
              <a:effectLst/>
              <a:latin typeface="+mn-lt"/>
              <a:ea typeface="+mn-ea"/>
              <a:cs typeface="+mn-cs"/>
            </a:rPr>
            <a:t>Your comments are important to us,</a:t>
          </a:r>
          <a:r>
            <a:rPr lang="en-US" sz="1100" b="0" i="0" u="none" strike="noStrike" baseline="0">
              <a:solidFill>
                <a:schemeClr val="dk1"/>
              </a:solidFill>
              <a:effectLst/>
              <a:latin typeface="+mn-lt"/>
              <a:ea typeface="+mn-ea"/>
              <a:cs typeface="+mn-cs"/>
            </a:rPr>
            <a:t> </a:t>
          </a:r>
          <a:r>
            <a:rPr lang="en-US" sz="1100" b="0" i="0" u="none" strike="noStrike">
              <a:solidFill>
                <a:schemeClr val="dk1"/>
              </a:solidFill>
              <a:effectLst/>
              <a:latin typeface="+mn-lt"/>
              <a:ea typeface="+mn-ea"/>
              <a:cs typeface="+mn-cs"/>
            </a:rPr>
            <a:t>please include suggestions you may have to improve the</a:t>
          </a:r>
          <a:r>
            <a:rPr lang="en-US" sz="1100" b="0" i="0" u="none" strike="noStrike" baseline="0">
              <a:solidFill>
                <a:schemeClr val="dk1"/>
              </a:solidFill>
              <a:effectLst/>
              <a:latin typeface="+mn-lt"/>
              <a:ea typeface="+mn-ea"/>
              <a:cs typeface="+mn-cs"/>
            </a:rPr>
            <a:t> </a:t>
          </a:r>
          <a:r>
            <a:rPr lang="en-US" sz="1100" b="0" i="0" u="none" strike="noStrike">
              <a:solidFill>
                <a:schemeClr val="dk1"/>
              </a:solidFill>
              <a:effectLst/>
              <a:latin typeface="+mn-lt"/>
              <a:ea typeface="+mn-ea"/>
              <a:cs typeface="+mn-cs"/>
            </a:rPr>
            <a:t>rate development process or</a:t>
          </a:r>
          <a:r>
            <a:rPr lang="en-US" sz="1100" b="0" i="0" u="none" strike="noStrike" baseline="0">
              <a:solidFill>
                <a:schemeClr val="dk1"/>
              </a:solidFill>
              <a:effectLst/>
              <a:latin typeface="+mn-lt"/>
              <a:ea typeface="+mn-ea"/>
              <a:cs typeface="+mn-cs"/>
            </a:rPr>
            <a:t> workbook </a:t>
          </a:r>
          <a:r>
            <a:rPr lang="en-US" sz="1100" b="0" i="0" u="none" strike="noStrike">
              <a:solidFill>
                <a:schemeClr val="dk1"/>
              </a:solidFill>
              <a:effectLst/>
              <a:latin typeface="+mn-lt"/>
              <a:ea typeface="+mn-ea"/>
              <a:cs typeface="+mn-cs"/>
            </a:rPr>
            <a:t>in the highlighted section of the Department Notes sheet. </a:t>
          </a:r>
          <a:endParaRPr lang="en-US" sz="1100"/>
        </a:p>
      </xdr:txBody>
    </xdr:sp>
    <xdr:clientData/>
  </xdr:twoCellAnchor>
  <xdr:twoCellAnchor>
    <xdr:from>
      <xdr:col>0</xdr:col>
      <xdr:colOff>9525</xdr:colOff>
      <xdr:row>11</xdr:row>
      <xdr:rowOff>25401</xdr:rowOff>
    </xdr:from>
    <xdr:to>
      <xdr:col>4</xdr:col>
      <xdr:colOff>1466850</xdr:colOff>
      <xdr:row>18</xdr:row>
      <xdr:rowOff>190501</xdr:rowOff>
    </xdr:to>
    <xdr:sp macro="" textlink="">
      <xdr:nvSpPr>
        <xdr:cNvPr id="3" name="TextBox 2"/>
        <xdr:cNvSpPr txBox="1"/>
      </xdr:nvSpPr>
      <xdr:spPr>
        <a:xfrm>
          <a:off x="9525" y="2762251"/>
          <a:ext cx="8143875" cy="19431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28600" indent="-228600">
            <a:buFont typeface="+mj-lt"/>
            <a:buAutoNum type="arabicParenR"/>
          </a:pPr>
          <a:r>
            <a:rPr lang="en-US" sz="1100" b="0" i="0" u="none" strike="noStrike">
              <a:solidFill>
                <a:schemeClr val="dk1"/>
              </a:solidFill>
              <a:effectLst/>
              <a:latin typeface="+mn-lt"/>
              <a:ea typeface="+mn-ea"/>
              <a:cs typeface="+mn-cs"/>
            </a:rPr>
            <a:t>Rate Application - C</a:t>
          </a:r>
          <a:r>
            <a:rPr lang="en-US" sz="1100" b="0" i="0">
              <a:solidFill>
                <a:schemeClr val="dk1"/>
              </a:solidFill>
              <a:effectLst/>
              <a:latin typeface="+mn-lt"/>
              <a:ea typeface="+mn-ea"/>
              <a:cs typeface="+mn-cs"/>
            </a:rPr>
            <a:t>ontact</a:t>
          </a:r>
          <a:r>
            <a:rPr lang="en-US" sz="1100" b="0" i="0" baseline="0">
              <a:solidFill>
                <a:schemeClr val="dk1"/>
              </a:solidFill>
              <a:effectLst/>
              <a:latin typeface="+mn-lt"/>
              <a:ea typeface="+mn-ea"/>
              <a:cs typeface="+mn-cs"/>
            </a:rPr>
            <a:t> information, </a:t>
          </a:r>
          <a:r>
            <a:rPr lang="en-US" sz="1100" b="0" i="0">
              <a:solidFill>
                <a:schemeClr val="dk1"/>
              </a:solidFill>
              <a:effectLst/>
              <a:latin typeface="+mn-lt"/>
              <a:ea typeface="+mn-ea"/>
              <a:cs typeface="+mn-cs"/>
            </a:rPr>
            <a:t>pertinent service center information</a:t>
          </a:r>
          <a:r>
            <a:rPr lang="en-US" sz="1100" b="0" i="0" baseline="0">
              <a:solidFill>
                <a:schemeClr val="dk1"/>
              </a:solidFill>
              <a:effectLst/>
              <a:latin typeface="+mn-lt"/>
              <a:ea typeface="+mn-ea"/>
              <a:cs typeface="+mn-cs"/>
            </a:rPr>
            <a:t>, and </a:t>
          </a:r>
          <a:r>
            <a:rPr lang="en-US" sz="1100" b="0" i="0" u="none" strike="noStrike">
              <a:solidFill>
                <a:schemeClr val="dk1"/>
              </a:solidFill>
              <a:effectLst/>
              <a:latin typeface="+mn-lt"/>
              <a:ea typeface="+mn-ea"/>
              <a:cs typeface="+mn-cs"/>
            </a:rPr>
            <a:t>Dean's level approval.</a:t>
          </a:r>
        </a:p>
        <a:p>
          <a:pPr marL="228600" indent="-228600">
            <a:buFont typeface="+mj-lt"/>
            <a:buAutoNum type="arabicParenR"/>
          </a:pPr>
          <a:r>
            <a:rPr lang="en-US" sz="1100" b="0" i="0" u="none" strike="noStrike">
              <a:solidFill>
                <a:schemeClr val="dk1"/>
              </a:solidFill>
              <a:effectLst/>
              <a:latin typeface="+mn-lt"/>
              <a:ea typeface="+mn-ea"/>
              <a:cs typeface="+mn-cs"/>
            </a:rPr>
            <a:t>Information - provides index information used in the rate caluculations.</a:t>
          </a:r>
        </a:p>
        <a:p>
          <a:pPr marL="228600" indent="-228600">
            <a:buFont typeface="+mj-lt"/>
            <a:buAutoNum type="arabicParenR"/>
          </a:pPr>
          <a:r>
            <a:rPr lang="en-US" sz="1100" b="0" i="0" u="none" strike="noStrike">
              <a:solidFill>
                <a:schemeClr val="dk1"/>
              </a:solidFill>
              <a:effectLst/>
              <a:latin typeface="+mn-lt"/>
              <a:ea typeface="+mn-ea"/>
              <a:cs typeface="+mn-cs"/>
            </a:rPr>
            <a:t>Salaries, Operating and Depreciation Expenses - provides salary and benefit</a:t>
          </a:r>
          <a:r>
            <a:rPr lang="en-US" sz="1100" b="0" i="0" u="none" strike="noStrike" baseline="0">
              <a:solidFill>
                <a:schemeClr val="dk1"/>
              </a:solidFill>
              <a:effectLst/>
              <a:latin typeface="+mn-lt"/>
              <a:ea typeface="+mn-ea"/>
              <a:cs typeface="+mn-cs"/>
            </a:rPr>
            <a:t> allocations to each </a:t>
          </a:r>
          <a:r>
            <a:rPr lang="en-US" sz="1100" b="0" i="0" u="none" strike="noStrike">
              <a:solidFill>
                <a:schemeClr val="dk1"/>
              </a:solidFill>
              <a:effectLst/>
              <a:latin typeface="+mn-lt"/>
              <a:ea typeface="+mn-ea"/>
              <a:cs typeface="+mn-cs"/>
            </a:rPr>
            <a:t>service, amount subsidized, and the portion</a:t>
          </a:r>
          <a:r>
            <a:rPr lang="en-US" sz="1100" b="0" i="0" u="none" strike="noStrike" baseline="0">
              <a:solidFill>
                <a:schemeClr val="dk1"/>
              </a:solidFill>
              <a:effectLst/>
              <a:latin typeface="+mn-lt"/>
              <a:ea typeface="+mn-ea"/>
              <a:cs typeface="+mn-cs"/>
            </a:rPr>
            <a:t> of the employee's time not applicable to the service center operations</a:t>
          </a:r>
          <a:r>
            <a:rPr lang="en-US" sz="1100" b="0" i="0" u="none" strike="noStrike">
              <a:solidFill>
                <a:schemeClr val="dk1"/>
              </a:solidFill>
              <a:effectLst/>
              <a:latin typeface="+mn-lt"/>
              <a:ea typeface="+mn-ea"/>
              <a:cs typeface="+mn-cs"/>
            </a:rPr>
            <a:t>.Rate Summary - this is where the rate for each</a:t>
          </a:r>
          <a:r>
            <a:rPr lang="en-US" sz="1100" b="0" i="0" u="none" strike="noStrike" baseline="0">
              <a:solidFill>
                <a:schemeClr val="dk1"/>
              </a:solidFill>
              <a:effectLst/>
              <a:latin typeface="+mn-lt"/>
              <a:ea typeface="+mn-ea"/>
              <a:cs typeface="+mn-cs"/>
            </a:rPr>
            <a:t> service </a:t>
          </a:r>
          <a:r>
            <a:rPr lang="en-US" sz="1100" b="0" i="0" u="none" strike="noStrike">
              <a:solidFill>
                <a:schemeClr val="dk1"/>
              </a:solidFill>
              <a:effectLst/>
              <a:latin typeface="+mn-lt"/>
              <a:ea typeface="+mn-ea"/>
              <a:cs typeface="+mn-cs"/>
            </a:rPr>
            <a:t>is calculated.</a:t>
          </a:r>
          <a:r>
            <a:rPr lang="en-US" sz="1100" b="0" i="0" u="none" strike="noStrike" baseline="0">
              <a:solidFill>
                <a:schemeClr val="dk1"/>
              </a:solidFill>
              <a:effectLst/>
              <a:latin typeface="+mn-lt"/>
              <a:ea typeface="+mn-ea"/>
              <a:cs typeface="+mn-cs"/>
            </a:rPr>
            <a:t> A</a:t>
          </a:r>
          <a:r>
            <a:rPr lang="en-US" sz="1100" b="0" i="0" u="none" strike="noStrike">
              <a:solidFill>
                <a:schemeClr val="dk1"/>
              </a:solidFill>
              <a:effectLst/>
              <a:latin typeface="+mn-lt"/>
              <a:ea typeface="+mn-ea"/>
              <a:cs typeface="+mn-cs"/>
            </a:rPr>
            <a:t>ll amounts are based upon the information provided</a:t>
          </a:r>
          <a:r>
            <a:rPr lang="en-US" sz="1100" b="0" i="0" u="none" strike="noStrike" baseline="0">
              <a:solidFill>
                <a:schemeClr val="dk1"/>
              </a:solidFill>
              <a:effectLst/>
              <a:latin typeface="+mn-lt"/>
              <a:ea typeface="+mn-ea"/>
              <a:cs typeface="+mn-cs"/>
            </a:rPr>
            <a:t> on the yellow tabbed sheets</a:t>
          </a:r>
          <a:r>
            <a:rPr lang="en-US" sz="1100" b="0" i="0" u="none" strike="noStrike">
              <a:solidFill>
                <a:schemeClr val="dk1"/>
              </a:solidFill>
              <a:effectLst/>
              <a:latin typeface="+mn-lt"/>
              <a:ea typeface="+mn-ea"/>
              <a:cs typeface="+mn-cs"/>
            </a:rPr>
            <a:t>.</a:t>
          </a:r>
        </a:p>
        <a:p>
          <a:pPr marL="228600" marR="0" lvl="0" indent="-228600" defTabSz="914400" eaLnBrk="1" fontAlgn="auto" latinLnBrk="0" hangingPunct="1">
            <a:lnSpc>
              <a:spcPct val="100000"/>
            </a:lnSpc>
            <a:spcBef>
              <a:spcPts val="0"/>
            </a:spcBef>
            <a:spcAft>
              <a:spcPts val="0"/>
            </a:spcAft>
            <a:buClrTx/>
            <a:buSzTx/>
            <a:buFont typeface="+mj-lt"/>
            <a:buAutoNum type="arabicParenR"/>
            <a:tabLst/>
            <a:defRPr/>
          </a:pPr>
          <a:r>
            <a:rPr lang="en-US" sz="1100" b="0" i="0" u="none" strike="noStrike">
              <a:solidFill>
                <a:schemeClr val="dk1"/>
              </a:solidFill>
              <a:effectLst/>
              <a:latin typeface="+mn-lt"/>
              <a:ea typeface="+mn-ea"/>
              <a:cs typeface="+mn-cs"/>
            </a:rPr>
            <a:t>Department n</a:t>
          </a:r>
          <a:r>
            <a:rPr lang="en-US" sz="1100" b="0" i="0">
              <a:solidFill>
                <a:schemeClr val="dk1"/>
              </a:solidFill>
              <a:effectLst/>
              <a:latin typeface="+mn-lt"/>
              <a:ea typeface="+mn-ea"/>
              <a:cs typeface="+mn-cs"/>
            </a:rPr>
            <a:t>otes - provided</a:t>
          </a:r>
          <a:r>
            <a:rPr lang="en-US" sz="1100" b="0" i="0" baseline="0">
              <a:solidFill>
                <a:schemeClr val="dk1"/>
              </a:solidFill>
              <a:effectLst/>
              <a:latin typeface="+mn-lt"/>
              <a:ea typeface="+mn-ea"/>
              <a:cs typeface="+mn-cs"/>
            </a:rPr>
            <a:t> for</a:t>
          </a:r>
          <a:r>
            <a:rPr lang="en-US" sz="1100" b="0" i="0">
              <a:solidFill>
                <a:schemeClr val="dk1"/>
              </a:solidFill>
              <a:effectLst/>
              <a:latin typeface="+mn-lt"/>
              <a:ea typeface="+mn-ea"/>
              <a:cs typeface="+mn-cs"/>
            </a:rPr>
            <a:t> any clarifications or explanations</a:t>
          </a:r>
          <a:r>
            <a:rPr lang="en-US" sz="1100" b="0" i="0" baseline="0">
              <a:solidFill>
                <a:schemeClr val="dk1"/>
              </a:solidFill>
              <a:effectLst/>
              <a:latin typeface="+mn-lt"/>
              <a:ea typeface="+mn-ea"/>
              <a:cs typeface="+mn-cs"/>
            </a:rPr>
            <a:t> to help the reviewer</a:t>
          </a:r>
          <a:r>
            <a:rPr lang="en-US" sz="1100" b="0" i="0">
              <a:solidFill>
                <a:schemeClr val="dk1"/>
              </a:solidFill>
              <a:effectLst/>
              <a:latin typeface="+mn-lt"/>
              <a:ea typeface="+mn-ea"/>
              <a:cs typeface="+mn-cs"/>
            </a:rPr>
            <a:t> and the opportunity to provide</a:t>
          </a:r>
          <a:r>
            <a:rPr lang="en-US" sz="1100" b="0" i="0" baseline="0">
              <a:solidFill>
                <a:schemeClr val="dk1"/>
              </a:solidFill>
              <a:effectLst/>
              <a:latin typeface="+mn-lt"/>
              <a:ea typeface="+mn-ea"/>
              <a:cs typeface="+mn-cs"/>
            </a:rPr>
            <a:t> </a:t>
          </a:r>
          <a:r>
            <a:rPr lang="en-US" sz="1100" b="0" i="0">
              <a:solidFill>
                <a:schemeClr val="dk1"/>
              </a:solidFill>
              <a:effectLst/>
              <a:latin typeface="+mn-lt"/>
              <a:ea typeface="+mn-ea"/>
              <a:cs typeface="+mn-cs"/>
            </a:rPr>
            <a:t>feedback to the Service Center Team.</a:t>
          </a:r>
        </a:p>
        <a:p>
          <a:pPr marL="228600" marR="0" lvl="0" indent="-228600" defTabSz="914400" eaLnBrk="1" fontAlgn="auto" latinLnBrk="0" hangingPunct="1">
            <a:lnSpc>
              <a:spcPct val="100000"/>
            </a:lnSpc>
            <a:spcBef>
              <a:spcPts val="0"/>
            </a:spcBef>
            <a:spcAft>
              <a:spcPts val="0"/>
            </a:spcAft>
            <a:buClrTx/>
            <a:buSzTx/>
            <a:buFont typeface="+mj-lt"/>
            <a:buAutoNum type="arabicParenR"/>
            <a:tabLst/>
            <a:defRPr/>
          </a:pPr>
          <a:r>
            <a:rPr lang="en-US" sz="1100" b="0" i="0">
              <a:solidFill>
                <a:schemeClr val="dk1"/>
              </a:solidFill>
              <a:effectLst/>
              <a:latin typeface="+mn-lt"/>
              <a:ea typeface="+mn-ea"/>
              <a:cs typeface="+mn-cs"/>
            </a:rPr>
            <a:t>Rate Summary - shows a summary of your expenses, and calculated rates.</a:t>
          </a:r>
          <a:endParaRPr lang="en-US" sz="1100" b="0" i="0" u="none" strike="noStrike">
            <a:solidFill>
              <a:schemeClr val="dk1"/>
            </a:solidFill>
            <a:effectLst/>
            <a:latin typeface="+mn-lt"/>
            <a:ea typeface="+mn-ea"/>
            <a:cs typeface="+mn-cs"/>
          </a:endParaRPr>
        </a:p>
        <a:p>
          <a:pPr marL="228600" indent="-228600">
            <a:buFont typeface="+mj-lt"/>
            <a:buAutoNum type="arabicParenR"/>
          </a:pPr>
          <a:r>
            <a:rPr lang="en-US" sz="1100" b="0" i="0" u="none" strike="noStrike">
              <a:solidFill>
                <a:schemeClr val="dk1"/>
              </a:solidFill>
              <a:effectLst/>
              <a:latin typeface="+mn-lt"/>
              <a:ea typeface="+mn-ea"/>
              <a:cs typeface="+mn-cs"/>
            </a:rPr>
            <a:t>Reviewer Notes - for the use of the Service Center Team reviewer.</a:t>
          </a:r>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61843</xdr:colOff>
      <xdr:row>13</xdr:row>
      <xdr:rowOff>241437</xdr:rowOff>
    </xdr:from>
    <xdr:to>
      <xdr:col>17</xdr:col>
      <xdr:colOff>36443</xdr:colOff>
      <xdr:row>16</xdr:row>
      <xdr:rowOff>260488</xdr:rowOff>
    </xdr:to>
    <xdr:sp macro="" textlink="">
      <xdr:nvSpPr>
        <xdr:cNvPr id="2" name="TextBox 1"/>
        <xdr:cNvSpPr txBox="1"/>
      </xdr:nvSpPr>
      <xdr:spPr>
        <a:xfrm>
          <a:off x="6944691" y="3107220"/>
          <a:ext cx="3221382" cy="76448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*Note: </a:t>
          </a:r>
          <a:r>
            <a:rPr lang="en-US" sz="1100" b="0" i="0" u="none" strike="noStrike">
              <a:solidFill>
                <a:schemeClr val="dk1"/>
              </a:solidFill>
              <a:effectLst/>
              <a:latin typeface="+mn-lt"/>
              <a:ea typeface="+mn-ea"/>
              <a:cs typeface="+mn-cs"/>
            </a:rPr>
            <a:t>If more than 20% of your revenue is from external customers, you will need to have a separate index set up for that portion of your activity.</a:t>
          </a:r>
          <a:r>
            <a:rPr lang="en-US" b="0"/>
            <a:t> </a:t>
          </a:r>
          <a:endParaRPr lang="en-US" sz="1100" b="0"/>
        </a:p>
      </xdr:txBody>
    </xdr:sp>
    <xdr:clientData/>
  </xdr:twoCellAnchor>
  <mc:AlternateContent xmlns:mc="http://schemas.openxmlformats.org/markup-compatibility/2006">
    <mc:Choice xmlns:a14="http://schemas.microsoft.com/office/drawing/2010/main" Requires="a14">
      <xdr:twoCellAnchor editAs="oneCell">
        <xdr:from>
          <xdr:col>9</xdr:col>
          <xdr:colOff>144780</xdr:colOff>
          <xdr:row>1</xdr:row>
          <xdr:rowOff>53340</xdr:rowOff>
        </xdr:from>
        <xdr:to>
          <xdr:col>10</xdr:col>
          <xdr:colOff>68580</xdr:colOff>
          <xdr:row>1</xdr:row>
          <xdr:rowOff>266700</xdr:rowOff>
        </xdr:to>
        <xdr:sp macro="" textlink="">
          <xdr:nvSpPr>
            <xdr:cNvPr id="2061" name="Check Box 13" hidden="1">
              <a:extLst>
                <a:ext uri="{63B3BB69-23CF-44E3-9099-C40C66FF867C}">
                  <a14:compatExt spid="_x0000_s2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495300</xdr:colOff>
          <xdr:row>1</xdr:row>
          <xdr:rowOff>38100</xdr:rowOff>
        </xdr:from>
        <xdr:to>
          <xdr:col>11</xdr:col>
          <xdr:colOff>167640</xdr:colOff>
          <xdr:row>1</xdr:row>
          <xdr:rowOff>259080</xdr:rowOff>
        </xdr:to>
        <xdr:sp macro="" textlink="">
          <xdr:nvSpPr>
            <xdr:cNvPr id="2062" name="Check Box 14" hidden="1">
              <a:extLst>
                <a:ext uri="{63B3BB69-23CF-44E3-9099-C40C66FF867C}">
                  <a14:compatExt spid="_x0000_s2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18</xdr:row>
          <xdr:rowOff>30480</xdr:rowOff>
        </xdr:from>
        <xdr:to>
          <xdr:col>6</xdr:col>
          <xdr:colOff>30480</xdr:colOff>
          <xdr:row>18</xdr:row>
          <xdr:rowOff>243840</xdr:rowOff>
        </xdr:to>
        <xdr:sp macro="" textlink="">
          <xdr:nvSpPr>
            <xdr:cNvPr id="2067" name="Check Box 19" hidden="1">
              <a:extLst>
                <a:ext uri="{63B3BB69-23CF-44E3-9099-C40C66FF867C}">
                  <a14:compatExt spid="_x0000_s2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320040</xdr:colOff>
          <xdr:row>18</xdr:row>
          <xdr:rowOff>22860</xdr:rowOff>
        </xdr:from>
        <xdr:to>
          <xdr:col>7</xdr:col>
          <xdr:colOff>53340</xdr:colOff>
          <xdr:row>18</xdr:row>
          <xdr:rowOff>228600</xdr:rowOff>
        </xdr:to>
        <xdr:sp macro="" textlink="">
          <xdr:nvSpPr>
            <xdr:cNvPr id="2068" name="Check Box 20" hidden="1">
              <a:extLst>
                <a:ext uri="{63B3BB69-23CF-44E3-9099-C40C66FF867C}">
                  <a14:compatExt spid="_x0000_s2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175260</xdr:colOff>
          <xdr:row>22</xdr:row>
          <xdr:rowOff>0</xdr:rowOff>
        </xdr:from>
        <xdr:to>
          <xdr:col>10</xdr:col>
          <xdr:colOff>419100</xdr:colOff>
          <xdr:row>23</xdr:row>
          <xdr:rowOff>0</xdr:rowOff>
        </xdr:to>
        <xdr:sp macro="" textlink="">
          <xdr:nvSpPr>
            <xdr:cNvPr id="2069" name="Check Box 21" hidden="1">
              <a:extLst>
                <a:ext uri="{63B3BB69-23CF-44E3-9099-C40C66FF867C}">
                  <a14:compatExt spid="_x0000_s2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22</xdr:row>
          <xdr:rowOff>0</xdr:rowOff>
        </xdr:from>
        <xdr:to>
          <xdr:col>11</xdr:col>
          <xdr:colOff>251460</xdr:colOff>
          <xdr:row>23</xdr:row>
          <xdr:rowOff>0</xdr:rowOff>
        </xdr:to>
        <xdr:sp macro="" textlink="">
          <xdr:nvSpPr>
            <xdr:cNvPr id="2070" name="Check Box 22" hidden="1">
              <a:extLst>
                <a:ext uri="{63B3BB69-23CF-44E3-9099-C40C66FF867C}">
                  <a14:compatExt spid="_x0000_s2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44450</xdr:colOff>
      <xdr:row>5</xdr:row>
      <xdr:rowOff>76200</xdr:rowOff>
    </xdr:from>
    <xdr:to>
      <xdr:col>2</xdr:col>
      <xdr:colOff>120650</xdr:colOff>
      <xdr:row>7</xdr:row>
      <xdr:rowOff>66675</xdr:rowOff>
    </xdr:to>
    <xdr:sp macro="" textlink="">
      <xdr:nvSpPr>
        <xdr:cNvPr id="2" name="TextBox 1"/>
        <xdr:cNvSpPr txBox="1"/>
      </xdr:nvSpPr>
      <xdr:spPr>
        <a:xfrm>
          <a:off x="44450" y="1504950"/>
          <a:ext cx="4057650" cy="466725"/>
        </a:xfrm>
        <a:prstGeom prst="rect">
          <a:avLst/>
        </a:prstGeom>
        <a:solidFill>
          <a:srgbClr val="92D05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1">
              <a:solidFill>
                <a:schemeClr val="dk1"/>
              </a:solidFill>
              <a:effectLst/>
              <a:latin typeface="+mn-lt"/>
              <a:ea typeface="+mn-ea"/>
              <a:cs typeface="+mn-cs"/>
            </a:rPr>
            <a:t>Fill in only yellow</a:t>
          </a:r>
          <a:r>
            <a:rPr lang="en-US" sz="1100" b="0" i="1" baseline="0">
              <a:solidFill>
                <a:schemeClr val="dk1"/>
              </a:solidFill>
              <a:effectLst/>
              <a:latin typeface="+mn-lt"/>
              <a:ea typeface="+mn-ea"/>
              <a:cs typeface="+mn-cs"/>
            </a:rPr>
            <a:t> </a:t>
          </a:r>
          <a:r>
            <a:rPr lang="en-US" sz="1100" b="0" i="1">
              <a:solidFill>
                <a:schemeClr val="dk1"/>
              </a:solidFill>
              <a:effectLst/>
              <a:latin typeface="+mn-lt"/>
              <a:ea typeface="+mn-ea"/>
              <a:cs typeface="+mn-cs"/>
            </a:rPr>
            <a:t>highlighted areas</a:t>
          </a:r>
          <a:endParaRPr lang="en-US" sz="1100">
            <a:effectLst/>
          </a:endParaRPr>
        </a:p>
        <a:p>
          <a:r>
            <a:rPr lang="en-US" sz="1100" b="0" i="1">
              <a:solidFill>
                <a:schemeClr val="dk1"/>
              </a:solidFill>
              <a:effectLst/>
              <a:latin typeface="+mn-lt"/>
              <a:ea typeface="+mn-ea"/>
              <a:cs typeface="+mn-cs"/>
            </a:rPr>
            <a:t>Please include your name and contact information with your note</a:t>
          </a:r>
          <a:r>
            <a:rPr lang="en-US" sz="1100" i="1">
              <a:solidFill>
                <a:schemeClr val="dk1"/>
              </a:solidFill>
              <a:effectLst/>
              <a:latin typeface="+mn-lt"/>
              <a:ea typeface="+mn-ea"/>
              <a:cs typeface="+mn-cs"/>
            </a:rPr>
            <a:t> </a:t>
          </a:r>
          <a:endParaRPr lang="en-US">
            <a:effectLst/>
          </a:endParaRPr>
        </a:p>
      </xdr:txBody>
    </xdr:sp>
    <xdr:clientData/>
  </xdr:twoCellAnchor>
  <xdr:twoCellAnchor>
    <xdr:from>
      <xdr:col>0</xdr:col>
      <xdr:colOff>38100</xdr:colOff>
      <xdr:row>1</xdr:row>
      <xdr:rowOff>50800</xdr:rowOff>
    </xdr:from>
    <xdr:to>
      <xdr:col>3</xdr:col>
      <xdr:colOff>844550</xdr:colOff>
      <xdr:row>4</xdr:row>
      <xdr:rowOff>0</xdr:rowOff>
    </xdr:to>
    <xdr:sp macro="" textlink="">
      <xdr:nvSpPr>
        <xdr:cNvPr id="3" name="TextBox 2"/>
        <xdr:cNvSpPr txBox="1"/>
      </xdr:nvSpPr>
      <xdr:spPr>
        <a:xfrm>
          <a:off x="38100" y="288925"/>
          <a:ext cx="5664200" cy="6635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1">
              <a:solidFill>
                <a:schemeClr val="dk1"/>
              </a:solidFill>
              <a:effectLst/>
              <a:latin typeface="+mn-lt"/>
              <a:ea typeface="+mn-ea"/>
              <a:cs typeface="+mn-cs"/>
            </a:rPr>
            <a:t>Purpose:  To</a:t>
          </a:r>
          <a:r>
            <a:rPr lang="en-US" sz="1100" b="0" i="1" baseline="0">
              <a:solidFill>
                <a:schemeClr val="dk1"/>
              </a:solidFill>
              <a:effectLst/>
              <a:latin typeface="+mn-lt"/>
              <a:ea typeface="+mn-ea"/>
              <a:cs typeface="+mn-cs"/>
            </a:rPr>
            <a:t> provide additional explanation regarding </a:t>
          </a:r>
          <a:r>
            <a:rPr lang="en-US" sz="1100" b="0" i="1">
              <a:solidFill>
                <a:schemeClr val="dk1"/>
              </a:solidFill>
              <a:effectLst/>
              <a:latin typeface="+mn-lt"/>
              <a:ea typeface="+mn-ea"/>
              <a:cs typeface="+mn-cs"/>
            </a:rPr>
            <a:t>how your service center rates were developed</a:t>
          </a:r>
          <a:r>
            <a:rPr lang="en-US" sz="1100" b="0" i="1" baseline="0">
              <a:solidFill>
                <a:schemeClr val="dk1"/>
              </a:solidFill>
              <a:effectLst/>
              <a:latin typeface="+mn-lt"/>
              <a:ea typeface="+mn-ea"/>
              <a:cs typeface="+mn-cs"/>
            </a:rPr>
            <a:t> and other </a:t>
          </a:r>
          <a:r>
            <a:rPr lang="en-US" sz="1100" b="0" i="1">
              <a:solidFill>
                <a:schemeClr val="dk1"/>
              </a:solidFill>
              <a:effectLst/>
              <a:latin typeface="+mn-lt"/>
              <a:ea typeface="+mn-ea"/>
              <a:cs typeface="+mn-cs"/>
            </a:rPr>
            <a:t>information which will help during the review process,</a:t>
          </a:r>
          <a:r>
            <a:rPr lang="en-US" sz="1100" b="0" i="1" baseline="0">
              <a:solidFill>
                <a:schemeClr val="dk1"/>
              </a:solidFill>
              <a:effectLst/>
              <a:latin typeface="+mn-lt"/>
              <a:ea typeface="+mn-ea"/>
              <a:cs typeface="+mn-cs"/>
            </a:rPr>
            <a:t> and to provide </a:t>
          </a:r>
          <a:r>
            <a:rPr lang="en-US" sz="1100" b="0" i="1">
              <a:solidFill>
                <a:schemeClr val="dk1"/>
              </a:solidFill>
              <a:effectLst/>
              <a:latin typeface="+mn-lt"/>
              <a:ea typeface="+mn-ea"/>
              <a:cs typeface="+mn-cs"/>
            </a:rPr>
            <a:t>feedback regarding this workbook and rate development process.</a:t>
          </a:r>
          <a:endParaRPr lang="en-US">
            <a:effectLst/>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10</xdr:col>
      <xdr:colOff>215900</xdr:colOff>
      <xdr:row>22</xdr:row>
      <xdr:rowOff>12700</xdr:rowOff>
    </xdr:from>
    <xdr:to>
      <xdr:col>19</xdr:col>
      <xdr:colOff>428625</xdr:colOff>
      <xdr:row>29</xdr:row>
      <xdr:rowOff>95251</xdr:rowOff>
    </xdr:to>
    <xdr:sp macro="" textlink="">
      <xdr:nvSpPr>
        <xdr:cNvPr id="5" name="TextBox 4"/>
        <xdr:cNvSpPr txBox="1"/>
      </xdr:nvSpPr>
      <xdr:spPr>
        <a:xfrm>
          <a:off x="9131300" y="8804275"/>
          <a:ext cx="5699125" cy="1406526"/>
        </a:xfrm>
        <a:prstGeom prst="rect">
          <a:avLst/>
        </a:prstGeom>
        <a:solidFill>
          <a:srgbClr val="92D05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1" baseline="30000">
              <a:solidFill>
                <a:schemeClr val="dk1"/>
              </a:solidFill>
              <a:effectLst/>
              <a:latin typeface="+mn-lt"/>
              <a:ea typeface="+mn-ea"/>
              <a:cs typeface="+mn-cs"/>
            </a:rPr>
            <a:t>††</a:t>
          </a:r>
          <a:r>
            <a:rPr lang="en-US" sz="1100" b="1" i="1">
              <a:solidFill>
                <a:schemeClr val="dk1"/>
              </a:solidFill>
              <a:effectLst/>
              <a:latin typeface="+mn-lt"/>
              <a:ea typeface="+mn-ea"/>
              <a:cs typeface="+mn-cs"/>
            </a:rPr>
            <a:t> Note: </a:t>
          </a:r>
          <a:r>
            <a:rPr lang="en-US" sz="1100" b="0" i="1">
              <a:solidFill>
                <a:schemeClr val="dk1"/>
              </a:solidFill>
              <a:effectLst/>
              <a:latin typeface="+mn-lt"/>
              <a:ea typeface="+mn-ea"/>
              <a:cs typeface="+mn-cs"/>
            </a:rPr>
            <a:t>These reserves are accumulated each year by transferring annual equipment depreciation amount from the operating budget to the</a:t>
          </a:r>
          <a:r>
            <a:rPr lang="en-US" sz="1100" b="0" i="1" baseline="0">
              <a:solidFill>
                <a:schemeClr val="dk1"/>
              </a:solidFill>
              <a:effectLst/>
              <a:latin typeface="+mn-lt"/>
              <a:ea typeface="+mn-ea"/>
              <a:cs typeface="+mn-cs"/>
            </a:rPr>
            <a:t> e</a:t>
          </a:r>
          <a:r>
            <a:rPr lang="en-US" sz="1100" b="0" i="1">
              <a:solidFill>
                <a:schemeClr val="dk1"/>
              </a:solidFill>
              <a:effectLst/>
              <a:latin typeface="+mn-lt"/>
              <a:ea typeface="+mn-ea"/>
              <a:cs typeface="+mn-cs"/>
            </a:rPr>
            <a:t>quipment</a:t>
          </a:r>
          <a:r>
            <a:rPr lang="en-US" sz="1100" b="0" i="1" baseline="0">
              <a:solidFill>
                <a:schemeClr val="dk1"/>
              </a:solidFill>
              <a:effectLst/>
              <a:latin typeface="+mn-lt"/>
              <a:ea typeface="+mn-ea"/>
              <a:cs typeface="+mn-cs"/>
            </a:rPr>
            <a:t> replacement b</a:t>
          </a:r>
          <a:r>
            <a:rPr lang="en-US" sz="1100" b="0" i="1">
              <a:solidFill>
                <a:schemeClr val="dk1"/>
              </a:solidFill>
              <a:effectLst/>
              <a:latin typeface="+mn-lt"/>
              <a:ea typeface="+mn-ea"/>
              <a:cs typeface="+mn-cs"/>
            </a:rPr>
            <a:t>udget. This allows accumulation of funds needed to replace equipment</a:t>
          </a:r>
          <a:r>
            <a:rPr lang="en-US" sz="1100" b="0" i="1" baseline="0">
              <a:solidFill>
                <a:schemeClr val="dk1"/>
              </a:solidFill>
              <a:effectLst/>
              <a:latin typeface="+mn-lt"/>
              <a:ea typeface="+mn-ea"/>
              <a:cs typeface="+mn-cs"/>
            </a:rPr>
            <a:t> over time</a:t>
          </a:r>
          <a:r>
            <a:rPr lang="en-US" sz="1100" b="0" i="1">
              <a:solidFill>
                <a:schemeClr val="dk1"/>
              </a:solidFill>
              <a:effectLst/>
              <a:latin typeface="+mn-lt"/>
              <a:ea typeface="+mn-ea"/>
              <a:cs typeface="+mn-cs"/>
            </a:rPr>
            <a:t>. The annual depreciation amount is included in your rate to allow for this transfer. If you do not have an equipment replacement budget and would like one, you may request one from General Accounting once your Service Center rate has been approved. To do so, you must fill out a Chart V-New fund/Index Request Form which can be found on the General Accounting website.    </a:t>
          </a:r>
          <a:endParaRPr lang="en-US">
            <a:effectLst/>
          </a:endParaRPr>
        </a:p>
      </xdr:txBody>
    </xdr:sp>
    <xdr:clientData/>
  </xdr:twoCellAnchor>
  <xdr:twoCellAnchor>
    <xdr:from>
      <xdr:col>5</xdr:col>
      <xdr:colOff>257175</xdr:colOff>
      <xdr:row>31</xdr:row>
      <xdr:rowOff>114300</xdr:rowOff>
    </xdr:from>
    <xdr:to>
      <xdr:col>9</xdr:col>
      <xdr:colOff>733425</xdr:colOff>
      <xdr:row>35</xdr:row>
      <xdr:rowOff>47625</xdr:rowOff>
    </xdr:to>
    <xdr:sp macro="" textlink="">
      <xdr:nvSpPr>
        <xdr:cNvPr id="3" name="TextBox 2"/>
        <xdr:cNvSpPr txBox="1"/>
      </xdr:nvSpPr>
      <xdr:spPr>
        <a:xfrm>
          <a:off x="4457700" y="11563350"/>
          <a:ext cx="4248150" cy="6953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Please</a:t>
          </a:r>
          <a:r>
            <a:rPr lang="en-US" sz="1100" baseline="0"/>
            <a:t> list all Indexes that support the service center.</a:t>
          </a:r>
        </a:p>
        <a:p>
          <a:r>
            <a:rPr lang="en-US" sz="1100" baseline="0"/>
            <a:t>e.g. Indexes used to support salaries, operating expenses, and capital purchases.</a:t>
          </a:r>
          <a:endParaRPr lang="en-US" sz="1100"/>
        </a:p>
      </xdr:txBody>
    </xdr:sp>
    <xdr:clientData/>
  </xdr:twoCellAnchor>
  <xdr:twoCellAnchor>
    <xdr:from>
      <xdr:col>10</xdr:col>
      <xdr:colOff>228600</xdr:colOff>
      <xdr:row>6</xdr:row>
      <xdr:rowOff>19050</xdr:rowOff>
    </xdr:from>
    <xdr:to>
      <xdr:col>20</xdr:col>
      <xdr:colOff>584200</xdr:colOff>
      <xdr:row>16</xdr:row>
      <xdr:rowOff>38100</xdr:rowOff>
    </xdr:to>
    <xdr:sp macro="" textlink="">
      <xdr:nvSpPr>
        <xdr:cNvPr id="6" name="TextBox 5"/>
        <xdr:cNvSpPr txBox="1"/>
      </xdr:nvSpPr>
      <xdr:spPr>
        <a:xfrm>
          <a:off x="9588500" y="1327150"/>
          <a:ext cx="6769100" cy="2108200"/>
        </a:xfrm>
        <a:prstGeom prst="rect">
          <a:avLst/>
        </a:prstGeom>
        <a:solidFill>
          <a:srgbClr val="92D05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auto" latinLnBrk="0" hangingPunct="1"/>
          <a:r>
            <a:rPr lang="en-US" sz="1100" b="1" i="1">
              <a:solidFill>
                <a:schemeClr val="dk1"/>
              </a:solidFill>
              <a:effectLst/>
              <a:latin typeface="+mn-lt"/>
              <a:ea typeface="+mn-ea"/>
              <a:cs typeface="+mn-cs"/>
            </a:rPr>
            <a:t>*Note: </a:t>
          </a:r>
          <a:r>
            <a:rPr lang="en-US" sz="1100" b="0" i="1">
              <a:solidFill>
                <a:schemeClr val="dk1"/>
              </a:solidFill>
              <a:effectLst/>
              <a:latin typeface="+mn-lt"/>
              <a:ea typeface="+mn-ea"/>
              <a:cs typeface="+mn-cs"/>
            </a:rPr>
            <a:t>New Service Centers - new</a:t>
          </a:r>
          <a:r>
            <a:rPr lang="en-US" sz="1100" b="0" i="1" baseline="0">
              <a:solidFill>
                <a:schemeClr val="dk1"/>
              </a:solidFill>
              <a:effectLst/>
              <a:latin typeface="+mn-lt"/>
              <a:ea typeface="+mn-ea"/>
              <a:cs typeface="+mn-cs"/>
            </a:rPr>
            <a:t> </a:t>
          </a:r>
          <a:r>
            <a:rPr lang="en-US" sz="1100" b="0" i="1">
              <a:solidFill>
                <a:schemeClr val="dk1"/>
              </a:solidFill>
              <a:effectLst/>
              <a:latin typeface="+mn-lt"/>
              <a:ea typeface="+mn-ea"/>
              <a:cs typeface="+mn-cs"/>
            </a:rPr>
            <a:t>index(s) associated with the same fund number should </a:t>
          </a:r>
          <a:r>
            <a:rPr lang="en-US" sz="1100" b="0" i="1" baseline="0">
              <a:solidFill>
                <a:schemeClr val="dk1"/>
              </a:solidFill>
              <a:effectLst/>
              <a:latin typeface="+mn-lt"/>
              <a:ea typeface="+mn-ea"/>
              <a:cs typeface="+mn-cs"/>
            </a:rPr>
            <a:t>be requested </a:t>
          </a:r>
          <a:r>
            <a:rPr lang="en-US" sz="1100" b="0" i="1">
              <a:solidFill>
                <a:schemeClr val="dk1"/>
              </a:solidFill>
              <a:effectLst/>
              <a:latin typeface="+mn-lt"/>
              <a:ea typeface="+mn-ea"/>
              <a:cs typeface="+mn-cs"/>
            </a:rPr>
            <a:t>from General Accounting after your rate is approved (O</a:t>
          </a:r>
          <a:r>
            <a:rPr lang="en-US" sz="1100" b="0" i="1" baseline="0">
              <a:solidFill>
                <a:schemeClr val="dk1"/>
              </a:solidFill>
              <a:effectLst/>
              <a:latin typeface="+mn-lt"/>
              <a:ea typeface="+mn-ea"/>
              <a:cs typeface="+mn-cs"/>
            </a:rPr>
            <a:t>perating and Equipment Replacement indexes)</a:t>
          </a:r>
          <a:r>
            <a:rPr lang="en-US" sz="1100" b="0" i="1">
              <a:solidFill>
                <a:schemeClr val="dk1"/>
              </a:solidFill>
              <a:effectLst/>
              <a:latin typeface="+mn-lt"/>
              <a:ea typeface="+mn-ea"/>
              <a:cs typeface="+mn-cs"/>
            </a:rPr>
            <a:t>. The Chart V-New fund/Index Request Form is located on the General Accounting web page.</a:t>
          </a:r>
          <a:r>
            <a:rPr lang="en-US" sz="1100" b="0" i="1" baseline="0">
              <a:solidFill>
                <a:schemeClr val="dk1"/>
              </a:solidFill>
              <a:effectLst/>
              <a:latin typeface="+mn-lt"/>
              <a:ea typeface="+mn-ea"/>
              <a:cs typeface="+mn-cs"/>
            </a:rPr>
            <a:t> </a:t>
          </a:r>
          <a:endParaRPr lang="en-US">
            <a:effectLst/>
          </a:endParaRPr>
        </a:p>
        <a:p>
          <a:r>
            <a:rPr lang="en-US" sz="1100" b="1" i="1" baseline="0">
              <a:solidFill>
                <a:schemeClr val="dk1"/>
              </a:solidFill>
              <a:effectLst/>
              <a:latin typeface="+mn-lt"/>
              <a:ea typeface="+mn-ea"/>
              <a:cs typeface="+mn-cs"/>
            </a:rPr>
            <a:t>***Note:</a:t>
          </a:r>
          <a:r>
            <a:rPr lang="en-US" sz="1100" b="0" i="1" baseline="0">
              <a:solidFill>
                <a:schemeClr val="dk1"/>
              </a:solidFill>
              <a:effectLst/>
              <a:latin typeface="+mn-lt"/>
              <a:ea typeface="+mn-ea"/>
              <a:cs typeface="+mn-cs"/>
            </a:rPr>
            <a:t> The ending fund balance in Chart 9 for fiscal years prior to FY19 is found on the Banner Form FGITBAL. Enter the previous fiscal year and your fund number, page down, press F7 to enter the query, enter "4%" in the Account field, and press F8 to execute the query. The ending fund balance is the amount in the Total field at the bottom of the Current Balance column (note that a negative number denotes a positive fund balance and a positive number denotes a negative fund balance). In Chart V, the fund balance will begin with a 9.</a:t>
          </a:r>
          <a:endParaRPr lang="en-US">
            <a:effectLst/>
          </a:endParaRPr>
        </a:p>
        <a:p>
          <a:pPr eaLnBrk="1" fontAlgn="auto" latinLnBrk="0" hangingPunct="1"/>
          <a:r>
            <a:rPr lang="en-US" sz="1100" b="0" i="1">
              <a:solidFill>
                <a:schemeClr val="dk1"/>
              </a:solidFill>
              <a:effectLst/>
              <a:latin typeface="+mn-lt"/>
              <a:ea typeface="+mn-ea"/>
              <a:cs typeface="+mn-cs"/>
            </a:rPr>
            <a:t>If you have questions with any</a:t>
          </a:r>
          <a:r>
            <a:rPr lang="en-US" sz="1100" b="0" i="1" baseline="0">
              <a:solidFill>
                <a:schemeClr val="dk1"/>
              </a:solidFill>
              <a:effectLst/>
              <a:latin typeface="+mn-lt"/>
              <a:ea typeface="+mn-ea"/>
              <a:cs typeface="+mn-cs"/>
            </a:rPr>
            <a:t> of these items, </a:t>
          </a:r>
          <a:r>
            <a:rPr lang="en-US" sz="1100" b="0" i="1">
              <a:solidFill>
                <a:schemeClr val="dk1"/>
              </a:solidFill>
              <a:effectLst/>
              <a:latin typeface="+mn-lt"/>
              <a:ea typeface="+mn-ea"/>
              <a:cs typeface="+mn-cs"/>
            </a:rPr>
            <a:t>please ask your departmental finance person or ui-service-centers@uidaho.edu for assistance. </a:t>
          </a:r>
        </a:p>
        <a:p>
          <a:r>
            <a:rPr lang="en-US" sz="1100" b="1" i="1" baseline="30000">
              <a:solidFill>
                <a:schemeClr val="dk1"/>
              </a:solidFill>
              <a:effectLst/>
              <a:latin typeface="+mn-lt"/>
              <a:ea typeface="+mn-ea"/>
              <a:cs typeface="+mn-cs"/>
            </a:rPr>
            <a:t>†</a:t>
          </a:r>
          <a:r>
            <a:rPr lang="en-US" sz="1100" b="1" i="1">
              <a:solidFill>
                <a:schemeClr val="dk1"/>
              </a:solidFill>
              <a:effectLst/>
              <a:latin typeface="+mn-lt"/>
              <a:ea typeface="+mn-ea"/>
              <a:cs typeface="+mn-cs"/>
            </a:rPr>
            <a:t>Unit</a:t>
          </a:r>
          <a:r>
            <a:rPr lang="en-US" sz="1100" b="0" i="1">
              <a:solidFill>
                <a:schemeClr val="dk1"/>
              </a:solidFill>
              <a:effectLst/>
              <a:latin typeface="+mn-lt"/>
              <a:ea typeface="+mn-ea"/>
              <a:cs typeface="+mn-cs"/>
            </a:rPr>
            <a:t>:</a:t>
          </a:r>
          <a:r>
            <a:rPr lang="en-US" sz="1100" b="0" i="1" baseline="0">
              <a:solidFill>
                <a:schemeClr val="dk1"/>
              </a:solidFill>
              <a:effectLst/>
              <a:latin typeface="+mn-lt"/>
              <a:ea typeface="+mn-ea"/>
              <a:cs typeface="+mn-cs"/>
            </a:rPr>
            <a:t> How </a:t>
          </a:r>
          <a:r>
            <a:rPr lang="en-US" sz="1100" b="0" i="1">
              <a:solidFill>
                <a:schemeClr val="dk1"/>
              </a:solidFill>
              <a:effectLst/>
              <a:latin typeface="+mn-lt"/>
              <a:ea typeface="+mn-ea"/>
              <a:cs typeface="+mn-cs"/>
            </a:rPr>
            <a:t>rate will be</a:t>
          </a:r>
          <a:r>
            <a:rPr lang="en-US" sz="1100" b="0" i="1" baseline="0">
              <a:solidFill>
                <a:schemeClr val="dk1"/>
              </a:solidFill>
              <a:effectLst/>
              <a:latin typeface="+mn-lt"/>
              <a:ea typeface="+mn-ea"/>
              <a:cs typeface="+mn-cs"/>
            </a:rPr>
            <a:t> </a:t>
          </a:r>
          <a:r>
            <a:rPr lang="en-US" sz="1100" b="0" i="1">
              <a:solidFill>
                <a:schemeClr val="dk1"/>
              </a:solidFill>
              <a:effectLst/>
              <a:latin typeface="+mn-lt"/>
              <a:ea typeface="+mn-ea"/>
              <a:cs typeface="+mn-cs"/>
            </a:rPr>
            <a:t>charged (e.g.</a:t>
          </a:r>
          <a:r>
            <a:rPr lang="en-US" sz="1100" b="0" i="1" baseline="0">
              <a:solidFill>
                <a:schemeClr val="dk1"/>
              </a:solidFill>
              <a:effectLst/>
              <a:latin typeface="+mn-lt"/>
              <a:ea typeface="+mn-ea"/>
              <a:cs typeface="+mn-cs"/>
            </a:rPr>
            <a:t> </a:t>
          </a:r>
          <a:r>
            <a:rPr lang="en-US" sz="1100" b="0" i="1">
              <a:solidFill>
                <a:schemeClr val="dk1"/>
              </a:solidFill>
              <a:effectLst/>
              <a:latin typeface="+mn-lt"/>
              <a:ea typeface="+mn-ea"/>
              <a:cs typeface="+mn-cs"/>
            </a:rPr>
            <a:t>hourly, monthly, each, etc</a:t>
          </a:r>
          <a:r>
            <a:rPr lang="en-US" sz="1100" b="1" i="1">
              <a:solidFill>
                <a:schemeClr val="dk1"/>
              </a:solidFill>
              <a:effectLst/>
              <a:latin typeface="+mn-lt"/>
              <a:ea typeface="+mn-ea"/>
              <a:cs typeface="+mn-cs"/>
            </a:rPr>
            <a:t>.</a:t>
          </a:r>
          <a:r>
            <a:rPr lang="en-US" sz="1100" b="0" i="1">
              <a:solidFill>
                <a:schemeClr val="dk1"/>
              </a:solidFill>
              <a:effectLst/>
              <a:latin typeface="+mn-lt"/>
              <a:ea typeface="+mn-ea"/>
              <a:cs typeface="+mn-cs"/>
            </a:rPr>
            <a:t>)</a:t>
          </a:r>
          <a:endParaRPr lang="en-US">
            <a:effectLst/>
          </a:endParaRPr>
        </a:p>
        <a:p>
          <a:r>
            <a:rPr lang="en-US" sz="1100" b="1" i="1" baseline="30000">
              <a:solidFill>
                <a:schemeClr val="dk1"/>
              </a:solidFill>
              <a:effectLst/>
              <a:latin typeface="+mn-lt"/>
              <a:ea typeface="+mn-ea"/>
              <a:cs typeface="+mn-cs"/>
            </a:rPr>
            <a:t>‡ </a:t>
          </a:r>
          <a:r>
            <a:rPr lang="en-US" sz="1100" b="0" i="1">
              <a:solidFill>
                <a:schemeClr val="dk1"/>
              </a:solidFill>
              <a:effectLst/>
              <a:latin typeface="+mn-lt"/>
              <a:ea typeface="+mn-ea"/>
              <a:cs typeface="+mn-cs"/>
            </a:rPr>
            <a:t>Best estimate of # of units expected for the coming fiscal year. </a:t>
          </a:r>
          <a:endParaRPr lang="en-US">
            <a:effectLst/>
          </a:endParaRPr>
        </a:p>
        <a:p>
          <a:pPr eaLnBrk="1" fontAlgn="auto" latinLnBrk="0" hangingPunct="1"/>
          <a:endParaRPr lang="en-US">
            <a:effectLst/>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31750</xdr:colOff>
      <xdr:row>46</xdr:row>
      <xdr:rowOff>19050</xdr:rowOff>
    </xdr:from>
    <xdr:to>
      <xdr:col>8</xdr:col>
      <xdr:colOff>523875</xdr:colOff>
      <xdr:row>50</xdr:row>
      <xdr:rowOff>155576</xdr:rowOff>
    </xdr:to>
    <xdr:sp macro="" textlink="">
      <xdr:nvSpPr>
        <xdr:cNvPr id="4" name="TextBox 3"/>
        <xdr:cNvSpPr txBox="1"/>
      </xdr:nvSpPr>
      <xdr:spPr>
        <a:xfrm>
          <a:off x="31750" y="5022850"/>
          <a:ext cx="9032875" cy="796926"/>
        </a:xfrm>
        <a:prstGeom prst="rect">
          <a:avLst/>
        </a:prstGeom>
        <a:solidFill>
          <a:srgbClr val="92D05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28600" indent="-228600">
            <a:buFont typeface="+mj-lt"/>
            <a:buAutoNum type="arabicParenR"/>
          </a:pPr>
          <a:r>
            <a:rPr lang="en-US" sz="1100" b="0" i="1">
              <a:solidFill>
                <a:schemeClr val="dk1"/>
              </a:solidFill>
              <a:effectLst/>
              <a:latin typeface="+mn-lt"/>
              <a:ea typeface="+mn-ea"/>
              <a:cs typeface="+mn-cs"/>
            </a:rPr>
            <a:t>Please</a:t>
          </a:r>
          <a:r>
            <a:rPr lang="en-US" sz="1100" b="0" i="1" baseline="0">
              <a:solidFill>
                <a:schemeClr val="dk1"/>
              </a:solidFill>
              <a:effectLst/>
              <a:latin typeface="+mn-lt"/>
              <a:ea typeface="+mn-ea"/>
              <a:cs typeface="+mn-cs"/>
            </a:rPr>
            <a:t> use data from your Expense Detail tab, your expense data has been provided for you.</a:t>
          </a:r>
          <a:endParaRPr lang="en-US">
            <a:effectLst/>
          </a:endParaRPr>
        </a:p>
        <a:p>
          <a:pPr marL="228600" indent="-228600">
            <a:buFont typeface="+mj-lt"/>
            <a:buAutoNum type="arabicParenR"/>
          </a:pPr>
          <a:r>
            <a:rPr lang="en-US" sz="1100" b="0" i="1">
              <a:solidFill>
                <a:schemeClr val="dk1"/>
              </a:solidFill>
              <a:effectLst/>
              <a:latin typeface="+mn-lt"/>
              <a:ea typeface="+mn-ea"/>
              <a:cs typeface="+mn-cs"/>
            </a:rPr>
            <a:t>Allocate the percentage of each expense line to the appropriate service(s).</a:t>
          </a:r>
        </a:p>
        <a:p>
          <a:pPr marL="228600" indent="-228600">
            <a:buFont typeface="+mj-lt"/>
            <a:buAutoNum type="arabicParenR"/>
          </a:pPr>
          <a:r>
            <a:rPr lang="en-US" sz="1100" b="0" i="1">
              <a:solidFill>
                <a:schemeClr val="dk1"/>
              </a:solidFill>
              <a:effectLst/>
              <a:latin typeface="+mn-lt"/>
              <a:ea typeface="+mn-ea"/>
              <a:cs typeface="+mn-cs"/>
            </a:rPr>
            <a:t>If there are expenses which belong</a:t>
          </a:r>
          <a:r>
            <a:rPr lang="en-US" sz="1100" b="0" i="1" baseline="0">
              <a:solidFill>
                <a:schemeClr val="dk1"/>
              </a:solidFill>
              <a:effectLst/>
              <a:latin typeface="+mn-lt"/>
              <a:ea typeface="+mn-ea"/>
              <a:cs typeface="+mn-cs"/>
            </a:rPr>
            <a:t> </a:t>
          </a:r>
          <a:r>
            <a:rPr lang="en-US" sz="1100" b="0" i="1">
              <a:solidFill>
                <a:schemeClr val="dk1"/>
              </a:solidFill>
              <a:effectLst/>
              <a:latin typeface="+mn-lt"/>
              <a:ea typeface="+mn-ea"/>
              <a:cs typeface="+mn-cs"/>
            </a:rPr>
            <a:t>to the service but were paid from a different index, please include the expense and allocate to the subsidy column.</a:t>
          </a:r>
          <a:endParaRPr lang="en-US">
            <a:effectLst/>
          </a:endParaRPr>
        </a:p>
        <a:p>
          <a:pPr marL="228600" indent="-228600">
            <a:buFont typeface="+mj-lt"/>
            <a:buAutoNum type="arabicParenR"/>
          </a:pPr>
          <a:r>
            <a:rPr lang="en-US" sz="1100" b="1" i="1">
              <a:solidFill>
                <a:srgbClr val="FF0000"/>
              </a:solidFill>
              <a:effectLst/>
              <a:latin typeface="+mn-lt"/>
              <a:ea typeface="+mn-ea"/>
              <a:cs typeface="+mn-cs"/>
            </a:rPr>
            <a:t>For</a:t>
          </a:r>
          <a:r>
            <a:rPr lang="en-US" sz="1100" b="1" i="1" baseline="0">
              <a:solidFill>
                <a:srgbClr val="FF0000"/>
              </a:solidFill>
              <a:effectLst/>
              <a:latin typeface="+mn-lt"/>
              <a:ea typeface="+mn-ea"/>
              <a:cs typeface="+mn-cs"/>
            </a:rPr>
            <a:t> additional lines, u</a:t>
          </a:r>
          <a:r>
            <a:rPr lang="en-US" sz="1100" b="1" i="1">
              <a:solidFill>
                <a:srgbClr val="FF0000"/>
              </a:solidFill>
              <a:effectLst/>
              <a:latin typeface="+mn-lt"/>
              <a:ea typeface="+mn-ea"/>
              <a:cs typeface="+mn-cs"/>
            </a:rPr>
            <a:t>nhide</a:t>
          </a:r>
          <a:r>
            <a:rPr lang="en-US" sz="1100" b="1" i="1" baseline="0">
              <a:solidFill>
                <a:srgbClr val="FF0000"/>
              </a:solidFill>
              <a:effectLst/>
              <a:latin typeface="+mn-lt"/>
              <a:ea typeface="+mn-ea"/>
              <a:cs typeface="+mn-cs"/>
            </a:rPr>
            <a:t> rows 67-124</a:t>
          </a:r>
          <a:r>
            <a:rPr lang="en-US" sz="1100" b="0" i="1" baseline="0">
              <a:solidFill>
                <a:schemeClr val="dk1"/>
              </a:solidFill>
              <a:effectLst/>
              <a:latin typeface="+mn-lt"/>
              <a:ea typeface="+mn-ea"/>
              <a:cs typeface="+mn-cs"/>
            </a:rPr>
            <a:t>. </a:t>
          </a:r>
          <a:endParaRPr lang="en-US">
            <a:effectLst/>
          </a:endParaRPr>
        </a:p>
        <a:p>
          <a:pPr marL="228600" indent="-228600">
            <a:buFont typeface="+mj-lt"/>
            <a:buAutoNum type="arabicParenR"/>
          </a:pPr>
          <a:endParaRPr lang="en-US" sz="1100"/>
        </a:p>
      </xdr:txBody>
    </xdr:sp>
    <xdr:clientData/>
  </xdr:twoCellAnchor>
  <xdr:twoCellAnchor>
    <xdr:from>
      <xdr:col>0</xdr:col>
      <xdr:colOff>0</xdr:colOff>
      <xdr:row>129</xdr:row>
      <xdr:rowOff>95250</xdr:rowOff>
    </xdr:from>
    <xdr:to>
      <xdr:col>8</xdr:col>
      <xdr:colOff>600075</xdr:colOff>
      <xdr:row>136</xdr:row>
      <xdr:rowOff>292100</xdr:rowOff>
    </xdr:to>
    <xdr:sp macro="" textlink="">
      <xdr:nvSpPr>
        <xdr:cNvPr id="5" name="TextBox 4"/>
        <xdr:cNvSpPr txBox="1"/>
      </xdr:nvSpPr>
      <xdr:spPr>
        <a:xfrm>
          <a:off x="0" y="9855200"/>
          <a:ext cx="9140825" cy="1403350"/>
        </a:xfrm>
        <a:prstGeom prst="rect">
          <a:avLst/>
        </a:prstGeom>
        <a:solidFill>
          <a:srgbClr val="92D05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buFontTx/>
            <a:buNone/>
          </a:pPr>
          <a:r>
            <a:rPr lang="en-US" sz="1100" b="1" i="0" u="sng">
              <a:solidFill>
                <a:schemeClr val="dk1"/>
              </a:solidFill>
              <a:effectLst/>
              <a:latin typeface="+mn-lt"/>
              <a:ea typeface="+mn-ea"/>
              <a:cs typeface="+mn-cs"/>
            </a:rPr>
            <a:t>Instructions:</a:t>
          </a:r>
          <a:endParaRPr lang="en-US" sz="1100" b="1" i="0" u="sng">
            <a:effectLst/>
          </a:endParaRPr>
        </a:p>
        <a:p>
          <a:pPr marL="228600" marR="0" lvl="0" indent="-228600" defTabSz="914400" eaLnBrk="1" fontAlgn="auto" latinLnBrk="0" hangingPunct="1">
            <a:lnSpc>
              <a:spcPct val="100000"/>
            </a:lnSpc>
            <a:spcBef>
              <a:spcPts val="0"/>
            </a:spcBef>
            <a:spcAft>
              <a:spcPts val="0"/>
            </a:spcAft>
            <a:buClrTx/>
            <a:buSzTx/>
            <a:buFont typeface="+mj-lt"/>
            <a:buAutoNum type="arabicParenR"/>
            <a:tabLst/>
            <a:defRPr/>
          </a:pPr>
          <a:r>
            <a:rPr lang="en-US" sz="1100" b="0" i="1">
              <a:solidFill>
                <a:schemeClr val="dk1"/>
              </a:solidFill>
              <a:effectLst/>
              <a:latin typeface="+mn-lt"/>
              <a:ea typeface="+mn-ea"/>
              <a:cs typeface="+mn-cs"/>
            </a:rPr>
            <a:t>Select</a:t>
          </a:r>
          <a:r>
            <a:rPr lang="en-US" sz="1100" b="0" i="1" baseline="0">
              <a:solidFill>
                <a:schemeClr val="dk1"/>
              </a:solidFill>
              <a:effectLst/>
              <a:latin typeface="+mn-lt"/>
              <a:ea typeface="+mn-ea"/>
              <a:cs typeface="+mn-cs"/>
            </a:rPr>
            <a:t> Service Center equipment from the Equipment tab provided in this workbook for you, and enter the relevant data in this section.</a:t>
          </a:r>
        </a:p>
        <a:p>
          <a:pPr marL="228600" marR="0" lvl="0" indent="-228600" defTabSz="914400" eaLnBrk="1" fontAlgn="auto" latinLnBrk="0" hangingPunct="1">
            <a:lnSpc>
              <a:spcPct val="100000"/>
            </a:lnSpc>
            <a:spcBef>
              <a:spcPts val="0"/>
            </a:spcBef>
            <a:spcAft>
              <a:spcPts val="0"/>
            </a:spcAft>
            <a:buClrTx/>
            <a:buSzTx/>
            <a:buFont typeface="+mj-lt"/>
            <a:buAutoNum type="arabicParenR"/>
            <a:tabLst/>
            <a:defRPr/>
          </a:pPr>
          <a:r>
            <a:rPr lang="en-US" sz="1100" b="0" i="1">
              <a:solidFill>
                <a:schemeClr val="dk1"/>
              </a:solidFill>
              <a:effectLst/>
              <a:latin typeface="+mn-lt"/>
              <a:ea typeface="+mn-ea"/>
              <a:cs typeface="+mn-cs"/>
            </a:rPr>
            <a:t>Allocate the % of use for</a:t>
          </a:r>
          <a:r>
            <a:rPr lang="en-US" sz="1100" b="0" i="1" baseline="0">
              <a:solidFill>
                <a:schemeClr val="dk1"/>
              </a:solidFill>
              <a:effectLst/>
              <a:latin typeface="+mn-lt"/>
              <a:ea typeface="+mn-ea"/>
              <a:cs typeface="+mn-cs"/>
            </a:rPr>
            <a:t> </a:t>
          </a:r>
          <a:r>
            <a:rPr lang="en-US" sz="1100" b="0" i="1">
              <a:solidFill>
                <a:schemeClr val="dk1"/>
              </a:solidFill>
              <a:effectLst/>
              <a:latin typeface="+mn-lt"/>
              <a:ea typeface="+mn-ea"/>
              <a:cs typeface="+mn-cs"/>
            </a:rPr>
            <a:t>each piece of equipment listed to each service</a:t>
          </a:r>
          <a:r>
            <a:rPr lang="en-US" sz="1100" b="0" i="1" baseline="0">
              <a:solidFill>
                <a:schemeClr val="dk1"/>
              </a:solidFill>
              <a:effectLst/>
              <a:latin typeface="+mn-lt"/>
              <a:ea typeface="+mn-ea"/>
              <a:cs typeface="+mn-cs"/>
            </a:rPr>
            <a:t> and subsidy (if used for service center but not calculated in rate), or if unallowable* enter 100% in the Unallowable Equipment column. </a:t>
          </a:r>
          <a:r>
            <a:rPr lang="en-US" sz="1100" i="1">
              <a:solidFill>
                <a:schemeClr val="dk1"/>
              </a:solidFill>
              <a:effectLst/>
              <a:latin typeface="+mn-lt"/>
              <a:ea typeface="+mn-ea"/>
              <a:cs typeface="+mn-cs"/>
            </a:rPr>
            <a:t>*</a:t>
          </a:r>
          <a:r>
            <a:rPr lang="en-US" sz="1100" b="1" i="1">
              <a:solidFill>
                <a:schemeClr val="dk1"/>
              </a:solidFill>
              <a:effectLst/>
              <a:latin typeface="+mn-lt"/>
              <a:ea typeface="+mn-ea"/>
              <a:cs typeface="+mn-cs"/>
            </a:rPr>
            <a:t>Note</a:t>
          </a:r>
          <a:r>
            <a:rPr lang="en-US" sz="1100" i="1">
              <a:solidFill>
                <a:schemeClr val="dk1"/>
              </a:solidFill>
              <a:effectLst/>
              <a:latin typeface="+mn-lt"/>
              <a:ea typeface="+mn-ea"/>
              <a:cs typeface="+mn-cs"/>
            </a:rPr>
            <a:t>: equipment is considered unallowable if originally purchased with Grant or other Federal</a:t>
          </a:r>
          <a:r>
            <a:rPr lang="en-US" sz="1100" i="1" baseline="0">
              <a:solidFill>
                <a:schemeClr val="dk1"/>
              </a:solidFill>
              <a:effectLst/>
              <a:latin typeface="+mn-lt"/>
              <a:ea typeface="+mn-ea"/>
              <a:cs typeface="+mn-cs"/>
            </a:rPr>
            <a:t> funds</a:t>
          </a:r>
          <a:r>
            <a:rPr lang="en-US" sz="1100" i="1">
              <a:solidFill>
                <a:schemeClr val="dk1"/>
              </a:solidFill>
              <a:effectLst/>
              <a:latin typeface="+mn-lt"/>
              <a:ea typeface="+mn-ea"/>
              <a:cs typeface="+mn-cs"/>
            </a:rPr>
            <a:t>. The equipment</a:t>
          </a:r>
          <a:r>
            <a:rPr lang="en-US" sz="1100" i="1" baseline="0">
              <a:solidFill>
                <a:schemeClr val="dk1"/>
              </a:solidFill>
              <a:effectLst/>
              <a:latin typeface="+mn-lt"/>
              <a:ea typeface="+mn-ea"/>
              <a:cs typeface="+mn-cs"/>
            </a:rPr>
            <a:t> may be used in the service center, but depreciation expense may not be claimed.</a:t>
          </a:r>
          <a:endParaRPr lang="en-US" i="1">
            <a:effectLst/>
          </a:endParaRPr>
        </a:p>
        <a:p>
          <a:pPr marL="228600" indent="-228600">
            <a:buFont typeface="+mj-lt"/>
            <a:buAutoNum type="arabicParenR"/>
          </a:pPr>
          <a:r>
            <a:rPr lang="en-US" sz="1100" b="0" i="1">
              <a:solidFill>
                <a:schemeClr val="dk1"/>
              </a:solidFill>
              <a:effectLst/>
              <a:latin typeface="+mn-lt"/>
              <a:ea typeface="+mn-ea"/>
              <a:cs typeface="+mn-cs"/>
            </a:rPr>
            <a:t>Fill in only yellow highlighted cells.</a:t>
          </a:r>
          <a:endParaRPr lang="en-US" i="1">
            <a:effectLst/>
          </a:endParaRPr>
        </a:p>
        <a:p>
          <a:pPr marL="228600" indent="-228600">
            <a:buFont typeface="+mj-lt"/>
            <a:buAutoNum type="arabicParenR"/>
          </a:pPr>
          <a:r>
            <a:rPr lang="en-US" sz="1100" b="1" i="1">
              <a:solidFill>
                <a:srgbClr val="FF0000"/>
              </a:solidFill>
              <a:effectLst/>
              <a:latin typeface="+mn-lt"/>
              <a:ea typeface="+mn-ea"/>
              <a:cs typeface="+mn-cs"/>
            </a:rPr>
            <a:t>Additional rows can be unhidden (rows 143-248) as needed</a:t>
          </a:r>
          <a:r>
            <a:rPr lang="en-US" sz="1100" b="0" i="1">
              <a:solidFill>
                <a:schemeClr val="dk1"/>
              </a:solidFill>
              <a:effectLst/>
              <a:latin typeface="+mn-lt"/>
              <a:ea typeface="+mn-ea"/>
              <a:cs typeface="+mn-cs"/>
            </a:rPr>
            <a:t>.</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3854449</xdr:colOff>
      <xdr:row>31</xdr:row>
      <xdr:rowOff>28575</xdr:rowOff>
    </xdr:from>
    <xdr:to>
      <xdr:col>5</xdr:col>
      <xdr:colOff>800099</xdr:colOff>
      <xdr:row>33</xdr:row>
      <xdr:rowOff>123825</xdr:rowOff>
    </xdr:to>
    <xdr:sp macro="" textlink="">
      <xdr:nvSpPr>
        <xdr:cNvPr id="2" name="TextBox 1"/>
        <xdr:cNvSpPr txBox="1"/>
      </xdr:nvSpPr>
      <xdr:spPr>
        <a:xfrm>
          <a:off x="3854449" y="6003925"/>
          <a:ext cx="5378450" cy="444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*Note</a:t>
          </a:r>
          <a:r>
            <a:rPr lang="en-US" sz="1100"/>
            <a:t>: R</a:t>
          </a:r>
          <a:r>
            <a:rPr lang="en-US" sz="1100" baseline="0"/>
            <a:t>ates may be slightly rounded to simplify rate schedules and billings.</a:t>
          </a:r>
          <a:endParaRPr 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6</xdr:col>
      <xdr:colOff>47625</xdr:colOff>
      <xdr:row>17</xdr:row>
      <xdr:rowOff>114300</xdr:rowOff>
    </xdr:from>
    <xdr:to>
      <xdr:col>6</xdr:col>
      <xdr:colOff>2641600</xdr:colOff>
      <xdr:row>20</xdr:row>
      <xdr:rowOff>66675</xdr:rowOff>
    </xdr:to>
    <xdr:sp macro="" textlink="">
      <xdr:nvSpPr>
        <xdr:cNvPr id="2" name="TextBox 1"/>
        <xdr:cNvSpPr txBox="1"/>
      </xdr:nvSpPr>
      <xdr:spPr>
        <a:xfrm>
          <a:off x="5553075" y="3743325"/>
          <a:ext cx="2593975" cy="6381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1">
              <a:solidFill>
                <a:schemeClr val="dk1"/>
              </a:solidFill>
              <a:effectLst/>
              <a:latin typeface="+mn-lt"/>
              <a:ea typeface="+mn-ea"/>
              <a:cs typeface="+mn-cs"/>
            </a:rPr>
            <a:t>Capital equipment you intend to purchase</a:t>
          </a:r>
          <a:r>
            <a:rPr lang="en-US" sz="1100" b="0" i="1" baseline="0">
              <a:solidFill>
                <a:schemeClr val="dk1"/>
              </a:solidFill>
              <a:effectLst/>
              <a:latin typeface="+mn-lt"/>
              <a:ea typeface="+mn-ea"/>
              <a:cs typeface="+mn-cs"/>
            </a:rPr>
            <a:t> </a:t>
          </a:r>
          <a:r>
            <a:rPr lang="en-US" sz="1100" b="0" i="1">
              <a:solidFill>
                <a:schemeClr val="dk1"/>
              </a:solidFill>
              <a:effectLst/>
              <a:latin typeface="+mn-lt"/>
              <a:ea typeface="+mn-ea"/>
              <a:cs typeface="+mn-cs"/>
            </a:rPr>
            <a:t>during the</a:t>
          </a:r>
          <a:r>
            <a:rPr lang="en-US" sz="1100" b="0" i="1" baseline="0">
              <a:solidFill>
                <a:schemeClr val="dk1"/>
              </a:solidFill>
              <a:effectLst/>
              <a:latin typeface="+mn-lt"/>
              <a:ea typeface="+mn-ea"/>
              <a:cs typeface="+mn-cs"/>
            </a:rPr>
            <a:t> current fiscal year f</a:t>
          </a:r>
          <a:r>
            <a:rPr lang="en-US" sz="1100" b="0" i="1">
              <a:solidFill>
                <a:schemeClr val="dk1"/>
              </a:solidFill>
              <a:effectLst/>
              <a:latin typeface="+mn-lt"/>
              <a:ea typeface="+mn-ea"/>
              <a:cs typeface="+mn-cs"/>
            </a:rPr>
            <a:t>rom the Capital equipment replacement index.</a:t>
          </a:r>
          <a:endParaRPr lang="en-US">
            <a:effectLst/>
          </a:endParaRPr>
        </a:p>
      </xdr:txBody>
    </xdr:sp>
    <xdr:clientData/>
  </xdr:twoCellAnchor>
  <xdr:twoCellAnchor>
    <xdr:from>
      <xdr:col>3</xdr:col>
      <xdr:colOff>12700</xdr:colOff>
      <xdr:row>9</xdr:row>
      <xdr:rowOff>184150</xdr:rowOff>
    </xdr:from>
    <xdr:to>
      <xdr:col>5</xdr:col>
      <xdr:colOff>330200</xdr:colOff>
      <xdr:row>20</xdr:row>
      <xdr:rowOff>19050</xdr:rowOff>
    </xdr:to>
    <xdr:cxnSp macro="">
      <xdr:nvCxnSpPr>
        <xdr:cNvPr id="4" name="Straight Arrow Connector 3"/>
        <xdr:cNvCxnSpPr/>
      </xdr:nvCxnSpPr>
      <xdr:spPr>
        <a:xfrm flipV="1">
          <a:off x="4114800" y="1981200"/>
          <a:ext cx="1600200" cy="2349500"/>
        </a:xfrm>
        <a:prstGeom prst="straightConnector1">
          <a:avLst/>
        </a:prstGeom>
        <a:ln>
          <a:solidFill>
            <a:schemeClr val="tx2">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123825</xdr:colOff>
      <xdr:row>4</xdr:row>
      <xdr:rowOff>104775</xdr:rowOff>
    </xdr:from>
    <xdr:to>
      <xdr:col>12</xdr:col>
      <xdr:colOff>53975</xdr:colOff>
      <xdr:row>9</xdr:row>
      <xdr:rowOff>104775</xdr:rowOff>
    </xdr:to>
    <xdr:sp macro="" textlink="">
      <xdr:nvSpPr>
        <xdr:cNvPr id="5" name="TextBox 4"/>
        <xdr:cNvSpPr txBox="1"/>
      </xdr:nvSpPr>
      <xdr:spPr>
        <a:xfrm>
          <a:off x="10048875" y="762000"/>
          <a:ext cx="3111500" cy="1143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1">
              <a:solidFill>
                <a:schemeClr val="dk1"/>
              </a:solidFill>
              <a:effectLst/>
              <a:latin typeface="+mn-lt"/>
              <a:ea typeface="+mn-ea"/>
              <a:cs typeface="+mn-cs"/>
            </a:rPr>
            <a:t>** Note</a:t>
          </a:r>
          <a:r>
            <a:rPr lang="en-US" sz="1100" b="0" i="1">
              <a:solidFill>
                <a:schemeClr val="dk1"/>
              </a:solidFill>
              <a:effectLst/>
              <a:latin typeface="+mn-lt"/>
              <a:ea typeface="+mn-ea"/>
              <a:cs typeface="+mn-cs"/>
            </a:rPr>
            <a:t>: Transfers from the operating index to the capital equipment replacement index are made using a BTLS journal type.</a:t>
          </a:r>
          <a:r>
            <a:rPr lang="en-US" sz="1100" i="1">
              <a:solidFill>
                <a:schemeClr val="dk1"/>
              </a:solidFill>
              <a:effectLst/>
              <a:latin typeface="+mn-lt"/>
              <a:ea typeface="+mn-ea"/>
              <a:cs typeface="+mn-cs"/>
            </a:rPr>
            <a:t> </a:t>
          </a:r>
          <a:r>
            <a:rPr lang="en-US" sz="1100" b="0" i="1">
              <a:solidFill>
                <a:schemeClr val="dk1"/>
              </a:solidFill>
              <a:effectLst/>
              <a:latin typeface="+mn-lt"/>
              <a:ea typeface="+mn-ea"/>
              <a:cs typeface="+mn-cs"/>
            </a:rPr>
            <a:t>Both indexes share the same fund</a:t>
          </a:r>
          <a:r>
            <a:rPr lang="en-US" sz="1100" b="0" i="1" baseline="0">
              <a:solidFill>
                <a:schemeClr val="dk1"/>
              </a:solidFill>
              <a:effectLst/>
              <a:latin typeface="+mn-lt"/>
              <a:ea typeface="+mn-ea"/>
              <a:cs typeface="+mn-cs"/>
            </a:rPr>
            <a:t> therefore a</a:t>
          </a:r>
          <a:r>
            <a:rPr lang="en-US" sz="1100" b="0" i="1">
              <a:solidFill>
                <a:schemeClr val="dk1"/>
              </a:solidFill>
              <a:effectLst/>
              <a:latin typeface="+mn-lt"/>
              <a:ea typeface="+mn-ea"/>
              <a:cs typeface="+mn-cs"/>
            </a:rPr>
            <a:t> funds transfer is not necessary.</a:t>
          </a:r>
          <a:r>
            <a:rPr lang="en-US" sz="1100" i="1">
              <a:solidFill>
                <a:schemeClr val="dk1"/>
              </a:solidFill>
              <a:effectLst/>
              <a:latin typeface="+mn-lt"/>
              <a:ea typeface="+mn-ea"/>
              <a:cs typeface="+mn-cs"/>
            </a:rPr>
            <a:t> Please ask your departmental finance</a:t>
          </a:r>
          <a:r>
            <a:rPr lang="en-US" sz="1100" i="1" baseline="0">
              <a:solidFill>
                <a:schemeClr val="dk1"/>
              </a:solidFill>
              <a:effectLst/>
              <a:latin typeface="+mn-lt"/>
              <a:ea typeface="+mn-ea"/>
              <a:cs typeface="+mn-cs"/>
            </a:rPr>
            <a:t> person for assistance.</a:t>
          </a:r>
          <a:endParaRPr lang="en-US" sz="1050">
            <a:effectLst/>
          </a:endParaRPr>
        </a:p>
        <a:p>
          <a:endParaRPr lang="en-US" sz="1050"/>
        </a:p>
      </xdr:txBody>
    </xdr:sp>
    <xdr:clientData/>
  </xdr:twoCellAnchor>
  <xdr:twoCellAnchor>
    <xdr:from>
      <xdr:col>0</xdr:col>
      <xdr:colOff>127000</xdr:colOff>
      <xdr:row>26</xdr:row>
      <xdr:rowOff>57150</xdr:rowOff>
    </xdr:from>
    <xdr:to>
      <xdr:col>3</xdr:col>
      <xdr:colOff>381000</xdr:colOff>
      <xdr:row>29</xdr:row>
      <xdr:rowOff>69850</xdr:rowOff>
    </xdr:to>
    <xdr:sp macro="" textlink="">
      <xdr:nvSpPr>
        <xdr:cNvPr id="6" name="TextBox 5"/>
        <xdr:cNvSpPr txBox="1"/>
      </xdr:nvSpPr>
      <xdr:spPr>
        <a:xfrm>
          <a:off x="127000" y="5607050"/>
          <a:ext cx="4457700" cy="647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1">
              <a:solidFill>
                <a:schemeClr val="dk1"/>
              </a:solidFill>
              <a:effectLst/>
              <a:latin typeface="+mn-lt"/>
              <a:ea typeface="+mn-ea"/>
              <a:cs typeface="+mn-cs"/>
            </a:rPr>
            <a:t>*</a:t>
          </a:r>
          <a:r>
            <a:rPr lang="en-US" sz="1100" b="1" i="1">
              <a:solidFill>
                <a:schemeClr val="dk1"/>
              </a:solidFill>
              <a:effectLst/>
              <a:latin typeface="+mn-lt"/>
              <a:ea typeface="+mn-ea"/>
              <a:cs typeface="+mn-cs"/>
            </a:rPr>
            <a:t>NOTE:</a:t>
          </a:r>
          <a:r>
            <a:rPr lang="en-US" sz="1100" b="0" i="1">
              <a:solidFill>
                <a:schemeClr val="dk1"/>
              </a:solidFill>
              <a:effectLst/>
              <a:latin typeface="+mn-lt"/>
              <a:ea typeface="+mn-ea"/>
              <a:cs typeface="+mn-cs"/>
            </a:rPr>
            <a:t> for </a:t>
          </a:r>
          <a:r>
            <a:rPr lang="en-US" sz="1100" b="1" i="1">
              <a:solidFill>
                <a:schemeClr val="dk1"/>
              </a:solidFill>
              <a:effectLst/>
              <a:latin typeface="+mn-lt"/>
              <a:ea typeface="+mn-ea"/>
              <a:cs typeface="+mn-cs"/>
            </a:rPr>
            <a:t>new</a:t>
          </a:r>
          <a:r>
            <a:rPr lang="en-US" sz="1100" b="0" i="1">
              <a:solidFill>
                <a:schemeClr val="dk1"/>
              </a:solidFill>
              <a:effectLst/>
              <a:latin typeface="+mn-lt"/>
              <a:ea typeface="+mn-ea"/>
              <a:cs typeface="+mn-cs"/>
            </a:rPr>
            <a:t> Service center applications: one time only, you may transfer all available carry forward to your capital index up to the total acquisition cost of your allowable equipment. </a:t>
          </a:r>
          <a:r>
            <a:rPr lang="en-US" sz="1100" i="1">
              <a:solidFill>
                <a:schemeClr val="dk1"/>
              </a:solidFill>
              <a:effectLst/>
              <a:latin typeface="+mn-lt"/>
              <a:ea typeface="+mn-ea"/>
              <a:cs typeface="+mn-cs"/>
            </a:rPr>
            <a:t> </a:t>
          </a:r>
          <a:endParaRPr lang="en-US">
            <a:effectLst/>
          </a:endParaRPr>
        </a:p>
      </xdr:txBody>
    </xdr:sp>
    <xdr:clientData/>
  </xdr:twoCellAnchor>
  <xdr:twoCellAnchor>
    <xdr:from>
      <xdr:col>3</xdr:col>
      <xdr:colOff>19050</xdr:colOff>
      <xdr:row>9</xdr:row>
      <xdr:rowOff>222250</xdr:rowOff>
    </xdr:from>
    <xdr:to>
      <xdr:col>5</xdr:col>
      <xdr:colOff>330200</xdr:colOff>
      <xdr:row>25</xdr:row>
      <xdr:rowOff>44450</xdr:rowOff>
    </xdr:to>
    <xdr:cxnSp macro="">
      <xdr:nvCxnSpPr>
        <xdr:cNvPr id="8" name="Straight Arrow Connector 7"/>
        <xdr:cNvCxnSpPr/>
      </xdr:nvCxnSpPr>
      <xdr:spPr>
        <a:xfrm flipV="1">
          <a:off x="4121150" y="2247900"/>
          <a:ext cx="1593850" cy="3479800"/>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kfreitag@uidaho.edu" TargetMode="External"/><Relationship Id="rId2" Type="http://schemas.openxmlformats.org/officeDocument/2006/relationships/hyperlink" Target="mailto:kenwynr@uidaho.edu" TargetMode="External"/><Relationship Id="rId1" Type="http://schemas.openxmlformats.org/officeDocument/2006/relationships/hyperlink" Target="mailto:htaff@uidaho.edu"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mailto:ui-service-centers@uidaho.edu" TargetMode="External"/></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 Id="rId5" Type="http://schemas.openxmlformats.org/officeDocument/2006/relationships/comments" Target="../comments1.xml"/><Relationship Id="rId4" Type="http://schemas.openxmlformats.org/officeDocument/2006/relationships/vmlDrawing" Target="../drawings/vmlDrawing2.vm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Q27"/>
  <sheetViews>
    <sheetView tabSelected="1" workbookViewId="0">
      <selection activeCell="G12" sqref="G12"/>
    </sheetView>
  </sheetViews>
  <sheetFormatPr defaultColWidth="9.21875" defaultRowHeight="13.8"/>
  <cols>
    <col min="1" max="1" width="22.77734375" style="82" customWidth="1"/>
    <col min="2" max="2" width="27.5546875" style="1" bestFit="1" customWidth="1"/>
    <col min="3" max="5" width="22.77734375" style="1" customWidth="1"/>
    <col min="6" max="11" width="9.21875" style="1"/>
    <col min="12" max="15" width="13.5546875" style="1" customWidth="1"/>
    <col min="16" max="16384" width="9.21875" style="1"/>
  </cols>
  <sheetData>
    <row r="1" spans="1:17" ht="18">
      <c r="A1" s="440" t="s">
        <v>158</v>
      </c>
      <c r="B1" s="441"/>
      <c r="C1" s="441"/>
      <c r="D1" s="441"/>
      <c r="E1" s="442"/>
    </row>
    <row r="2" spans="1:17" ht="18">
      <c r="A2" s="443" t="s">
        <v>0</v>
      </c>
      <c r="B2" s="444"/>
      <c r="C2" s="444"/>
      <c r="D2" s="444"/>
      <c r="E2" s="445"/>
    </row>
    <row r="3" spans="1:17" ht="18">
      <c r="A3" s="174"/>
      <c r="B3" s="175"/>
      <c r="C3" s="175"/>
      <c r="D3" s="175"/>
      <c r="E3" s="176"/>
    </row>
    <row r="4" spans="1:17" ht="20.100000000000001" customHeight="1">
      <c r="A4" s="446" t="s">
        <v>129</v>
      </c>
      <c r="B4" s="447"/>
      <c r="C4" s="447"/>
      <c r="D4" s="447"/>
      <c r="E4" s="448"/>
    </row>
    <row r="5" spans="1:17" s="2" customFormat="1" ht="20.100000000000001" customHeight="1">
      <c r="A5" s="177"/>
      <c r="B5" s="175"/>
      <c r="C5" s="175"/>
      <c r="D5" s="178"/>
      <c r="E5" s="179"/>
      <c r="G5" s="1"/>
      <c r="H5" s="1"/>
      <c r="I5" s="1"/>
      <c r="J5" s="1"/>
      <c r="K5" s="1"/>
      <c r="L5" s="1"/>
      <c r="M5" s="1"/>
      <c r="N5" s="1"/>
      <c r="O5" s="1"/>
      <c r="P5" s="1"/>
      <c r="Q5" s="1"/>
    </row>
    <row r="6" spans="1:17" s="2" customFormat="1" ht="20.100000000000001" customHeight="1">
      <c r="A6" s="180"/>
      <c r="B6" s="175"/>
      <c r="C6" s="175"/>
      <c r="D6" s="178"/>
      <c r="E6" s="179"/>
      <c r="G6" s="1"/>
      <c r="H6" s="1"/>
      <c r="I6" s="1"/>
      <c r="J6" s="1"/>
      <c r="K6" s="1"/>
      <c r="L6" s="1"/>
      <c r="M6" s="1"/>
      <c r="N6" s="254"/>
      <c r="O6" s="254"/>
      <c r="P6" s="1"/>
      <c r="Q6" s="1"/>
    </row>
    <row r="7" spans="1:17" s="2" customFormat="1" ht="20.100000000000001" customHeight="1">
      <c r="A7" s="180"/>
      <c r="B7" s="175"/>
      <c r="C7" s="175"/>
      <c r="D7" s="178"/>
      <c r="E7" s="179"/>
      <c r="G7" s="1"/>
      <c r="H7" s="1"/>
      <c r="I7" s="1"/>
      <c r="J7" s="1"/>
      <c r="K7" s="1"/>
      <c r="L7" s="1"/>
      <c r="M7" s="1"/>
      <c r="N7" s="254"/>
      <c r="O7" s="254"/>
      <c r="P7" s="1"/>
      <c r="Q7" s="1"/>
    </row>
    <row r="8" spans="1:17" s="2" customFormat="1" ht="20.100000000000001" customHeight="1">
      <c r="A8" s="177"/>
      <c r="B8" s="175"/>
      <c r="C8" s="175"/>
      <c r="D8" s="178"/>
      <c r="E8" s="179"/>
      <c r="N8" s="255"/>
      <c r="O8" s="255"/>
    </row>
    <row r="9" spans="1:17" s="2" customFormat="1" ht="20.100000000000001" customHeight="1">
      <c r="A9" s="180"/>
      <c r="B9" s="175"/>
      <c r="C9" s="175"/>
      <c r="D9" s="178"/>
      <c r="E9" s="179"/>
      <c r="N9" s="255"/>
      <c r="O9" s="255"/>
    </row>
    <row r="10" spans="1:17" s="2" customFormat="1" ht="20.100000000000001" customHeight="1">
      <c r="A10" s="177"/>
      <c r="B10" s="175"/>
      <c r="C10" s="175"/>
      <c r="D10" s="178"/>
      <c r="E10" s="179"/>
    </row>
    <row r="11" spans="1:17" s="2" customFormat="1" ht="20.100000000000001" customHeight="1">
      <c r="A11" s="446" t="s">
        <v>130</v>
      </c>
      <c r="B11" s="447"/>
      <c r="C11" s="447"/>
      <c r="D11" s="447"/>
      <c r="E11" s="448"/>
    </row>
    <row r="12" spans="1:17" s="2" customFormat="1" ht="20.100000000000001" customHeight="1">
      <c r="A12" s="177"/>
      <c r="B12" s="175"/>
      <c r="C12" s="175"/>
      <c r="D12" s="178"/>
      <c r="E12" s="179"/>
    </row>
    <row r="13" spans="1:17" s="2" customFormat="1" ht="20.100000000000001" customHeight="1">
      <c r="A13" s="177"/>
      <c r="B13" s="175"/>
      <c r="C13" s="175"/>
      <c r="D13" s="178"/>
      <c r="E13" s="179"/>
    </row>
    <row r="14" spans="1:17" s="2" customFormat="1" ht="20.100000000000001" customHeight="1">
      <c r="A14" s="177"/>
      <c r="B14" s="175"/>
      <c r="C14" s="175"/>
      <c r="D14" s="178"/>
      <c r="E14" s="179"/>
    </row>
    <row r="15" spans="1:17" s="2" customFormat="1" ht="20.100000000000001" customHeight="1">
      <c r="A15" s="177"/>
      <c r="B15" s="175"/>
      <c r="C15" s="175"/>
      <c r="D15" s="178"/>
      <c r="E15" s="179"/>
    </row>
    <row r="16" spans="1:17" s="2" customFormat="1" ht="20.100000000000001" customHeight="1">
      <c r="A16" s="177"/>
      <c r="B16" s="175"/>
      <c r="C16" s="175"/>
      <c r="D16" s="178"/>
      <c r="E16" s="179"/>
    </row>
    <row r="17" spans="1:5" s="2" customFormat="1" ht="20.100000000000001" customHeight="1">
      <c r="A17" s="177"/>
      <c r="B17" s="175"/>
      <c r="C17" s="175"/>
      <c r="D17" s="178"/>
      <c r="E17" s="179"/>
    </row>
    <row r="18" spans="1:5" s="2" customFormat="1" ht="20.100000000000001" customHeight="1">
      <c r="A18" s="180"/>
      <c r="B18" s="175"/>
      <c r="C18" s="175"/>
      <c r="D18" s="178"/>
      <c r="E18" s="179"/>
    </row>
    <row r="19" spans="1:5" s="2" customFormat="1" ht="20.100000000000001" customHeight="1">
      <c r="A19" s="180"/>
      <c r="B19" s="175"/>
      <c r="C19" s="175"/>
      <c r="D19" s="178"/>
      <c r="E19" s="179"/>
    </row>
    <row r="20" spans="1:5" s="2" customFormat="1" ht="20.100000000000001" customHeight="1">
      <c r="A20" s="177"/>
      <c r="B20" s="175"/>
      <c r="C20" s="175"/>
      <c r="D20" s="178"/>
      <c r="E20" s="179"/>
    </row>
    <row r="21" spans="1:5" ht="20.100000000000001" customHeight="1">
      <c r="A21" s="446" t="s">
        <v>116</v>
      </c>
      <c r="B21" s="447"/>
      <c r="C21" s="447"/>
      <c r="D21" s="447"/>
      <c r="E21" s="448"/>
    </row>
    <row r="22" spans="1:5" ht="20.100000000000001" customHeight="1">
      <c r="A22" s="434" t="s">
        <v>131</v>
      </c>
      <c r="B22" s="435"/>
      <c r="C22" s="435"/>
      <c r="D22" s="435"/>
      <c r="E22" s="176"/>
    </row>
    <row r="23" spans="1:5" s="2" customFormat="1" ht="20.100000000000001" customHeight="1">
      <c r="A23" s="181" t="s">
        <v>132</v>
      </c>
      <c r="B23" s="182" t="s">
        <v>133</v>
      </c>
      <c r="C23" s="178"/>
      <c r="D23" s="178"/>
      <c r="E23" s="179"/>
    </row>
    <row r="24" spans="1:5" s="2" customFormat="1" ht="22.5" customHeight="1">
      <c r="A24" s="183" t="s">
        <v>134</v>
      </c>
      <c r="B24" s="184"/>
      <c r="C24" s="178"/>
      <c r="D24" s="178"/>
      <c r="E24" s="179"/>
    </row>
    <row r="25" spans="1:5" ht="14.4">
      <c r="A25" s="436" t="s">
        <v>202</v>
      </c>
      <c r="B25" s="437"/>
      <c r="C25" s="184" t="s">
        <v>203</v>
      </c>
      <c r="D25" s="175" t="s">
        <v>58</v>
      </c>
      <c r="E25" s="176"/>
    </row>
    <row r="26" spans="1:5" ht="14.4">
      <c r="A26" s="436" t="s">
        <v>135</v>
      </c>
      <c r="B26" s="437"/>
      <c r="C26" s="184" t="s">
        <v>56</v>
      </c>
      <c r="D26" s="175" t="s">
        <v>57</v>
      </c>
      <c r="E26" s="176"/>
    </row>
    <row r="27" spans="1:5" ht="30" customHeight="1" thickBot="1">
      <c r="A27" s="438" t="s">
        <v>136</v>
      </c>
      <c r="B27" s="439"/>
      <c r="C27" s="185" t="s">
        <v>59</v>
      </c>
      <c r="D27" s="186" t="s">
        <v>60</v>
      </c>
      <c r="E27" s="187"/>
    </row>
  </sheetData>
  <sheetProtection algorithmName="SHA-512" hashValue="uhtvWfVmShsFw60SsRa35pHw5OVKLLALSB3lH58Ock9upmRgCNVApqNuhLfQYCyOikkkCEWw0K+Bh/8MqzVg7A==" saltValue="szCsVn7xHtJxiR3ny6dlgA==" spinCount="100000" sheet="1" objects="1" scenarios="1"/>
  <mergeCells count="9">
    <mergeCell ref="A22:D22"/>
    <mergeCell ref="A25:B25"/>
    <mergeCell ref="A26:B26"/>
    <mergeCell ref="A27:B27"/>
    <mergeCell ref="A1:E1"/>
    <mergeCell ref="A2:E2"/>
    <mergeCell ref="A4:E4"/>
    <mergeCell ref="A11:E11"/>
    <mergeCell ref="A21:E21"/>
  </mergeCells>
  <hyperlinks>
    <hyperlink ref="C26" r:id="rId1"/>
    <hyperlink ref="C25" r:id="rId2"/>
    <hyperlink ref="C27" r:id="rId3"/>
    <hyperlink ref="B23" r:id="rId4"/>
  </hyperlinks>
  <pageMargins left="0.7" right="0.7" top="0.75" bottom="0.75" header="0.3" footer="0.3"/>
  <pageSetup orientation="portrait" r:id="rId5"/>
  <drawing r:id="rId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N102"/>
  <sheetViews>
    <sheetView topLeftCell="A4" zoomScaleNormal="100" workbookViewId="0">
      <selection activeCell="G16" sqref="G16"/>
    </sheetView>
  </sheetViews>
  <sheetFormatPr defaultColWidth="9.21875" defaultRowHeight="15.6"/>
  <cols>
    <col min="1" max="1" width="4.77734375" style="11" customWidth="1"/>
    <col min="2" max="2" width="32.5546875" style="11" customWidth="1"/>
    <col min="3" max="3" width="21.44140625" style="51" customWidth="1"/>
    <col min="4" max="5" width="9.21875" style="11"/>
    <col min="6" max="6" width="5.5546875" style="11" customWidth="1"/>
    <col min="7" max="7" width="40" style="11" customWidth="1"/>
    <col min="8" max="8" width="17.21875" style="51" customWidth="1"/>
    <col min="9" max="9" width="9.21875" style="11"/>
    <col min="10" max="10" width="29.44140625" style="11" customWidth="1"/>
    <col min="11" max="16384" width="9.21875" style="11"/>
  </cols>
  <sheetData>
    <row r="1" spans="1:14" ht="17.399999999999999">
      <c r="A1" s="576" t="str">
        <f>'Rate Application'!E6&amp;" Index Summary"</f>
        <v xml:space="preserve"> Index Summary</v>
      </c>
      <c r="B1" s="576"/>
      <c r="C1" s="576"/>
      <c r="D1" s="576"/>
    </row>
    <row r="2" spans="1:14" ht="17.399999999999999">
      <c r="A2" s="576" t="str">
        <f>IFERROR(Information!E3,"")</f>
        <v>Please fill in Cell E6 on Rate Application Page</v>
      </c>
      <c r="B2" s="576"/>
      <c r="C2" s="308"/>
      <c r="D2" s="308"/>
    </row>
    <row r="3" spans="1:14" ht="17.399999999999999">
      <c r="A3" s="577" t="str">
        <f>'Rate Application'!L1</f>
        <v>FY2018-19</v>
      </c>
      <c r="B3" s="577"/>
      <c r="C3" s="577"/>
      <c r="D3" s="577"/>
    </row>
    <row r="5" spans="1:14" ht="18" customHeight="1">
      <c r="A5" s="151"/>
      <c r="B5" s="52"/>
      <c r="C5" s="53"/>
      <c r="D5" s="54"/>
      <c r="F5" s="153"/>
      <c r="G5" s="52"/>
      <c r="H5" s="53"/>
      <c r="I5" s="54"/>
    </row>
    <row r="6" spans="1:14" ht="18" customHeight="1">
      <c r="A6" s="578" t="str">
        <f>Information!B18&amp;" "&amp;Information!D18</f>
        <v xml:space="preserve"> </v>
      </c>
      <c r="B6" s="579"/>
      <c r="C6" s="579"/>
      <c r="D6" s="580"/>
      <c r="F6" s="578" t="str">
        <f>Information!B26&amp;" "&amp;Information!D26</f>
        <v xml:space="preserve">  </v>
      </c>
      <c r="G6" s="579"/>
      <c r="H6" s="579"/>
      <c r="I6" s="580"/>
    </row>
    <row r="7" spans="1:14" ht="18" customHeight="1">
      <c r="A7" s="55" t="s">
        <v>217</v>
      </c>
      <c r="B7" s="20"/>
      <c r="C7" s="56"/>
      <c r="D7" s="22"/>
      <c r="F7" s="55" t="s">
        <v>218</v>
      </c>
      <c r="G7" s="20"/>
      <c r="H7" s="56"/>
      <c r="I7" s="22"/>
    </row>
    <row r="8" spans="1:14" ht="18" customHeight="1">
      <c r="A8" s="55"/>
      <c r="B8" s="20"/>
      <c r="C8" s="56"/>
      <c r="D8" s="22"/>
      <c r="F8" s="55"/>
      <c r="G8" s="20"/>
      <c r="H8" s="56"/>
      <c r="I8" s="22"/>
    </row>
    <row r="9" spans="1:14" ht="18" customHeight="1">
      <c r="A9" s="58" t="s">
        <v>15</v>
      </c>
      <c r="B9" s="20"/>
      <c r="C9" s="56"/>
      <c r="D9" s="22"/>
      <c r="F9" s="58" t="s">
        <v>205</v>
      </c>
      <c r="G9" s="20"/>
      <c r="H9" s="56"/>
      <c r="I9" s="22"/>
    </row>
    <row r="10" spans="1:14" ht="18" customHeight="1">
      <c r="A10" s="55"/>
      <c r="B10" s="142" t="str">
        <f>+Information!B8</f>
        <v>Service 1</v>
      </c>
      <c r="C10" s="59">
        <f>IFERROR(('Rate Summary'!B31*'Rate Summary'!B26),0)</f>
        <v>0</v>
      </c>
      <c r="D10" s="22"/>
      <c r="F10" s="57"/>
      <c r="G10" s="56" t="s">
        <v>219</v>
      </c>
      <c r="H10" s="62">
        <f>C20+C25</f>
        <v>0</v>
      </c>
      <c r="I10" s="22"/>
    </row>
    <row r="11" spans="1:14" ht="18" customHeight="1">
      <c r="A11" s="55"/>
      <c r="B11" s="142" t="str">
        <f>+Information!B9</f>
        <v>Service 2</v>
      </c>
      <c r="C11" s="59">
        <f>IFERROR(('Rate Summary'!C31*'Rate Summary'!C26),0)</f>
        <v>0</v>
      </c>
      <c r="D11" s="22"/>
      <c r="F11" s="57"/>
      <c r="G11" s="56" t="s">
        <v>69</v>
      </c>
      <c r="H11" s="59">
        <f>Information!J26</f>
        <v>0</v>
      </c>
      <c r="I11" s="22"/>
      <c r="J11" s="234"/>
      <c r="K11" s="234"/>
      <c r="L11" s="234"/>
      <c r="M11" s="234"/>
      <c r="N11" s="234"/>
    </row>
    <row r="12" spans="1:14" ht="18" customHeight="1">
      <c r="A12" s="55"/>
      <c r="B12" s="142" t="str">
        <f>+Information!B10</f>
        <v>Service 3</v>
      </c>
      <c r="C12" s="59">
        <f>IFERROR(('Rate Summary'!D$31*'Rate Summary'!D$26),0)</f>
        <v>0</v>
      </c>
      <c r="D12" s="22"/>
      <c r="F12" s="57"/>
      <c r="G12" s="56"/>
      <c r="H12" s="59"/>
      <c r="I12" s="22"/>
      <c r="J12" s="234"/>
      <c r="K12" s="234"/>
      <c r="L12" s="234"/>
      <c r="M12" s="234"/>
      <c r="N12" s="234"/>
    </row>
    <row r="13" spans="1:14" ht="18" customHeight="1">
      <c r="A13" s="55"/>
      <c r="B13" s="142" t="str">
        <f>+Information!B11</f>
        <v>Service 4</v>
      </c>
      <c r="C13" s="59">
        <f>IFERROR(('Rate Summary'!E$31*'Rate Summary'!E$26),0)</f>
        <v>0</v>
      </c>
      <c r="D13" s="22"/>
      <c r="F13" s="57" t="s">
        <v>206</v>
      </c>
      <c r="G13" s="56"/>
      <c r="H13" s="120">
        <f>SUM(H10:H12)</f>
        <v>0</v>
      </c>
      <c r="I13" s="20"/>
      <c r="J13" s="429"/>
      <c r="K13" s="234"/>
      <c r="L13" s="234"/>
      <c r="M13" s="234"/>
      <c r="N13" s="234"/>
    </row>
    <row r="14" spans="1:14" ht="18" customHeight="1">
      <c r="A14" s="55"/>
      <c r="B14" s="142" t="str">
        <f>+Information!B12</f>
        <v>Service 5</v>
      </c>
      <c r="C14" s="59">
        <f>IFERROR(('Rate Summary'!F$31*'Rate Summary'!F$26),0)</f>
        <v>0</v>
      </c>
      <c r="D14" s="22"/>
      <c r="F14" s="57"/>
      <c r="G14" s="56"/>
      <c r="H14" s="59"/>
      <c r="I14" s="22"/>
      <c r="J14" s="234"/>
      <c r="K14" s="234"/>
      <c r="L14" s="234"/>
      <c r="M14" s="234"/>
      <c r="N14" s="234"/>
    </row>
    <row r="15" spans="1:14" ht="18" customHeight="1">
      <c r="A15" s="152" t="s">
        <v>41</v>
      </c>
      <c r="B15" s="142"/>
      <c r="C15" s="120">
        <f>SUM(C10:C14)</f>
        <v>0</v>
      </c>
      <c r="D15" s="22"/>
      <c r="F15" s="58" t="s">
        <v>16</v>
      </c>
      <c r="G15" s="56"/>
      <c r="H15" s="59"/>
      <c r="I15" s="22"/>
      <c r="J15" s="234"/>
      <c r="K15" s="234"/>
      <c r="L15" s="234"/>
      <c r="M15" s="234"/>
      <c r="N15" s="234"/>
    </row>
    <row r="16" spans="1:14" ht="18" customHeight="1">
      <c r="A16" s="55"/>
      <c r="B16" s="142"/>
      <c r="C16" s="56"/>
      <c r="D16" s="22"/>
      <c r="F16" s="61"/>
      <c r="G16" s="56" t="s">
        <v>88</v>
      </c>
      <c r="H16" s="92"/>
      <c r="I16" s="22"/>
      <c r="J16" s="234"/>
      <c r="K16" s="234"/>
      <c r="L16" s="234"/>
      <c r="M16" s="234"/>
      <c r="N16" s="234"/>
    </row>
    <row r="17" spans="1:14" ht="18" customHeight="1">
      <c r="A17" s="58" t="s">
        <v>16</v>
      </c>
      <c r="B17" s="142"/>
      <c r="C17" s="59"/>
      <c r="D17" s="22"/>
      <c r="F17" s="61"/>
      <c r="G17" s="56"/>
      <c r="H17" s="59"/>
      <c r="I17" s="22"/>
      <c r="J17" s="234"/>
      <c r="K17" s="234"/>
      <c r="L17" s="234"/>
      <c r="M17" s="234"/>
      <c r="N17" s="234"/>
    </row>
    <row r="18" spans="1:14" ht="18" customHeight="1">
      <c r="A18" s="61"/>
      <c r="B18" s="56" t="s">
        <v>42</v>
      </c>
      <c r="C18" s="62">
        <f>'Salary Operating and Deprec Exp'!X46</f>
        <v>0</v>
      </c>
      <c r="D18" s="22"/>
      <c r="F18" s="61"/>
      <c r="G18" s="56"/>
      <c r="H18" s="59"/>
      <c r="I18" s="22"/>
      <c r="J18" s="234"/>
      <c r="K18" s="234"/>
      <c r="L18" s="234"/>
      <c r="M18" s="234"/>
      <c r="N18" s="234"/>
    </row>
    <row r="19" spans="1:14" ht="18" customHeight="1">
      <c r="A19" s="61"/>
      <c r="B19" s="56" t="s">
        <v>26</v>
      </c>
      <c r="C19" s="62">
        <f>'Salary Operating and Deprec Exp'!P127</f>
        <v>0</v>
      </c>
      <c r="D19" s="22"/>
      <c r="F19" s="61"/>
      <c r="G19" s="56"/>
      <c r="H19" s="59"/>
      <c r="I19" s="22"/>
      <c r="J19" s="234"/>
      <c r="K19" s="234"/>
      <c r="L19" s="234"/>
      <c r="M19" s="234"/>
      <c r="N19" s="234"/>
    </row>
    <row r="20" spans="1:14" ht="18" customHeight="1">
      <c r="A20" s="61"/>
      <c r="B20" s="428" t="s">
        <v>127</v>
      </c>
      <c r="C20" s="118">
        <f>IFERROR('Salary Operating and Deprec Exp'!Y254,0)</f>
        <v>0</v>
      </c>
      <c r="D20" s="22"/>
      <c r="F20" s="61"/>
      <c r="G20" s="56"/>
      <c r="H20" s="59"/>
      <c r="I20" s="22"/>
      <c r="J20" s="234"/>
      <c r="K20" s="234"/>
      <c r="L20" s="234"/>
      <c r="M20" s="234"/>
      <c r="N20" s="234"/>
    </row>
    <row r="21" spans="1:14" ht="18" customHeight="1">
      <c r="A21" s="61"/>
      <c r="B21" s="56"/>
      <c r="C21" s="59"/>
      <c r="D21" s="22"/>
      <c r="F21" s="61"/>
      <c r="G21" s="56"/>
      <c r="H21" s="59"/>
      <c r="I21" s="22"/>
      <c r="J21" s="234"/>
      <c r="K21" s="234"/>
      <c r="L21" s="234"/>
      <c r="M21" s="234"/>
      <c r="N21" s="234"/>
    </row>
    <row r="22" spans="1:14" ht="18" customHeight="1">
      <c r="A22" s="152" t="s">
        <v>43</v>
      </c>
      <c r="B22" s="20"/>
      <c r="C22" s="170">
        <f>SUM(C18:C21)</f>
        <v>0</v>
      </c>
      <c r="D22" s="22"/>
      <c r="F22" s="61"/>
      <c r="G22" s="56"/>
      <c r="H22" s="59"/>
      <c r="I22" s="22"/>
      <c r="J22" s="234"/>
      <c r="K22" s="234"/>
      <c r="L22" s="234"/>
      <c r="M22" s="234"/>
      <c r="N22" s="234"/>
    </row>
    <row r="23" spans="1:14" ht="18" customHeight="1">
      <c r="A23" s="61"/>
      <c r="B23" s="56"/>
      <c r="C23" s="56"/>
      <c r="D23" s="22"/>
      <c r="F23" s="58" t="s">
        <v>43</v>
      </c>
      <c r="G23" s="56"/>
      <c r="H23" s="120">
        <f>SUM(H16:H22)</f>
        <v>0</v>
      </c>
      <c r="I23" s="22"/>
      <c r="J23" s="234"/>
      <c r="K23" s="234"/>
      <c r="L23" s="234"/>
      <c r="M23" s="234"/>
      <c r="N23" s="234"/>
    </row>
    <row r="24" spans="1:14" ht="18" customHeight="1">
      <c r="A24" s="58" t="s">
        <v>44</v>
      </c>
      <c r="B24" s="56"/>
      <c r="C24" s="59">
        <f>C15-C22</f>
        <v>0</v>
      </c>
      <c r="D24" s="22"/>
      <c r="F24" s="61"/>
      <c r="G24" s="56"/>
      <c r="H24" s="59"/>
      <c r="I24" s="22"/>
      <c r="J24" s="234"/>
      <c r="K24" s="234"/>
      <c r="L24" s="234"/>
      <c r="M24" s="234"/>
      <c r="N24" s="234"/>
    </row>
    <row r="25" spans="1:14" ht="27" customHeight="1" thickBot="1">
      <c r="A25" s="61"/>
      <c r="B25" s="427" t="s">
        <v>70</v>
      </c>
      <c r="C25" s="119"/>
      <c r="D25" s="22"/>
      <c r="F25" s="58" t="s">
        <v>44</v>
      </c>
      <c r="G25" s="56"/>
      <c r="H25" s="60">
        <f>H13-H23</f>
        <v>0</v>
      </c>
      <c r="I25" s="22"/>
      <c r="J25" s="234"/>
      <c r="K25" s="234"/>
      <c r="L25" s="234"/>
      <c r="M25" s="234"/>
      <c r="N25" s="234"/>
    </row>
    <row r="26" spans="1:14" ht="18" customHeight="1" thickTop="1" thickBot="1">
      <c r="A26" s="58" t="s">
        <v>68</v>
      </c>
      <c r="B26" s="56"/>
      <c r="C26" s="169">
        <f>C24-C25</f>
        <v>0</v>
      </c>
      <c r="D26" s="22"/>
      <c r="F26" s="58"/>
      <c r="G26" s="56"/>
      <c r="H26" s="59"/>
      <c r="I26" s="22"/>
      <c r="J26" s="234"/>
      <c r="K26" s="234"/>
      <c r="L26" s="234"/>
      <c r="M26" s="234"/>
      <c r="N26" s="234"/>
    </row>
    <row r="27" spans="1:14" ht="18" customHeight="1" thickTop="1">
      <c r="A27" s="58"/>
      <c r="B27" s="56"/>
      <c r="C27" s="86"/>
      <c r="D27" s="22"/>
      <c r="F27" s="61"/>
      <c r="G27" s="20"/>
      <c r="H27" s="56"/>
      <c r="I27" s="22"/>
      <c r="J27" s="234"/>
      <c r="K27" s="234"/>
      <c r="L27" s="234"/>
      <c r="M27" s="234"/>
      <c r="N27" s="234"/>
    </row>
    <row r="28" spans="1:14" ht="18" customHeight="1">
      <c r="A28" s="61"/>
      <c r="B28" s="56"/>
      <c r="C28" s="56"/>
      <c r="D28" s="22"/>
      <c r="F28" s="61"/>
      <c r="G28" s="20"/>
      <c r="H28" s="56"/>
      <c r="I28" s="22"/>
      <c r="J28" s="234"/>
      <c r="K28" s="234"/>
      <c r="L28" s="234"/>
      <c r="M28" s="234"/>
      <c r="N28" s="234"/>
    </row>
    <row r="29" spans="1:14" ht="18" customHeight="1">
      <c r="A29" s="61"/>
      <c r="B29" s="56"/>
      <c r="C29" s="56"/>
      <c r="D29" s="22"/>
      <c r="F29" s="61"/>
      <c r="G29" s="20"/>
      <c r="H29" s="56"/>
      <c r="I29" s="22"/>
      <c r="J29" s="234"/>
      <c r="K29" s="234"/>
      <c r="L29" s="234"/>
      <c r="M29" s="234"/>
      <c r="N29" s="234"/>
    </row>
    <row r="30" spans="1:14" ht="18" customHeight="1">
      <c r="A30" s="63"/>
      <c r="B30" s="64"/>
      <c r="C30" s="64"/>
      <c r="D30" s="65"/>
      <c r="F30" s="61"/>
      <c r="G30" s="20"/>
      <c r="H30" s="56"/>
      <c r="I30" s="22"/>
      <c r="J30" s="234"/>
      <c r="K30" s="234"/>
      <c r="L30" s="234"/>
      <c r="M30" s="234"/>
      <c r="N30" s="234"/>
    </row>
    <row r="31" spans="1:14" ht="18" customHeight="1">
      <c r="F31" s="63"/>
      <c r="G31" s="66"/>
      <c r="H31" s="64"/>
      <c r="I31" s="65"/>
      <c r="J31" s="234"/>
      <c r="K31" s="234"/>
      <c r="L31" s="234"/>
      <c r="M31" s="234"/>
      <c r="N31" s="234"/>
    </row>
    <row r="32" spans="1:14" ht="18" customHeight="1">
      <c r="A32" s="234"/>
      <c r="B32" s="234"/>
      <c r="C32" s="251"/>
      <c r="D32" s="234"/>
      <c r="J32" s="234"/>
      <c r="K32" s="234"/>
      <c r="L32" s="234"/>
      <c r="M32" s="234"/>
      <c r="N32" s="234"/>
    </row>
    <row r="33" spans="1:14" ht="18" customHeight="1">
      <c r="A33" s="234"/>
      <c r="B33" s="234"/>
      <c r="C33" s="251"/>
      <c r="D33" s="234"/>
      <c r="F33" s="234"/>
      <c r="G33" s="234"/>
      <c r="H33" s="251"/>
      <c r="I33" s="234"/>
      <c r="J33" s="234"/>
      <c r="K33" s="234"/>
      <c r="L33" s="234"/>
      <c r="M33" s="234"/>
      <c r="N33" s="234"/>
    </row>
    <row r="34" spans="1:14" ht="18" customHeight="1">
      <c r="A34" s="234"/>
      <c r="B34" s="234"/>
      <c r="C34" s="251"/>
      <c r="D34" s="234"/>
      <c r="F34" s="234"/>
      <c r="G34" s="234"/>
      <c r="H34" s="251"/>
      <c r="I34" s="234"/>
      <c r="J34" s="234"/>
      <c r="K34" s="234"/>
      <c r="L34" s="234"/>
      <c r="M34" s="234"/>
      <c r="N34" s="234"/>
    </row>
    <row r="35" spans="1:14" ht="18" customHeight="1">
      <c r="A35" s="234"/>
      <c r="B35" s="234"/>
      <c r="C35" s="251"/>
      <c r="D35" s="234"/>
      <c r="F35" s="234"/>
      <c r="G35" s="234"/>
      <c r="H35" s="251"/>
      <c r="I35" s="234"/>
      <c r="J35" s="234"/>
      <c r="K35" s="234"/>
      <c r="L35" s="234"/>
      <c r="M35" s="234"/>
      <c r="N35" s="234"/>
    </row>
    <row r="36" spans="1:14" ht="18" customHeight="1">
      <c r="A36" s="234"/>
      <c r="B36" s="234"/>
      <c r="C36" s="251"/>
      <c r="D36" s="234"/>
      <c r="F36" s="234"/>
      <c r="G36" s="234"/>
      <c r="H36" s="251"/>
      <c r="I36" s="234"/>
      <c r="J36" s="234"/>
      <c r="K36" s="234"/>
      <c r="L36" s="234"/>
      <c r="M36" s="234"/>
      <c r="N36" s="234"/>
    </row>
    <row r="37" spans="1:14" ht="18" customHeight="1">
      <c r="A37" s="234"/>
      <c r="B37" s="234"/>
      <c r="C37" s="251"/>
      <c r="D37" s="234"/>
      <c r="F37" s="234"/>
      <c r="G37" s="234"/>
      <c r="H37" s="251"/>
      <c r="I37" s="234"/>
      <c r="J37" s="234"/>
      <c r="K37" s="234"/>
      <c r="L37" s="234"/>
      <c r="M37" s="234"/>
      <c r="N37" s="234"/>
    </row>
    <row r="38" spans="1:14" ht="18" customHeight="1">
      <c r="A38" s="234"/>
      <c r="B38" s="234"/>
      <c r="C38" s="251"/>
      <c r="D38" s="234"/>
      <c r="F38" s="234"/>
      <c r="G38" s="234"/>
      <c r="H38" s="251"/>
      <c r="I38" s="234"/>
      <c r="J38" s="234"/>
      <c r="K38" s="234"/>
      <c r="L38" s="234"/>
      <c r="M38" s="234"/>
      <c r="N38" s="234"/>
    </row>
    <row r="39" spans="1:14" ht="18" customHeight="1">
      <c r="A39" s="234"/>
      <c r="B39" s="234"/>
      <c r="C39" s="251"/>
      <c r="D39" s="234"/>
      <c r="F39" s="234"/>
      <c r="G39" s="234"/>
      <c r="H39" s="251"/>
      <c r="I39" s="234"/>
      <c r="J39" s="234"/>
      <c r="K39" s="234"/>
      <c r="L39" s="234"/>
      <c r="M39" s="234"/>
      <c r="N39" s="234"/>
    </row>
    <row r="40" spans="1:14" ht="18" customHeight="1">
      <c r="A40" s="234"/>
      <c r="B40" s="234"/>
      <c r="C40" s="251"/>
      <c r="D40" s="234"/>
      <c r="F40" s="234"/>
      <c r="G40" s="234"/>
      <c r="H40" s="251"/>
      <c r="I40" s="234"/>
      <c r="K40" s="234"/>
      <c r="L40" s="234"/>
      <c r="M40" s="234"/>
      <c r="N40" s="234"/>
    </row>
    <row r="41" spans="1:14" ht="18" customHeight="1">
      <c r="A41" s="234"/>
      <c r="B41" s="234"/>
      <c r="C41" s="251"/>
      <c r="D41" s="234"/>
      <c r="E41" s="234"/>
      <c r="F41" s="234"/>
      <c r="G41" s="234"/>
      <c r="H41" s="251"/>
      <c r="I41" s="234"/>
      <c r="J41" s="234"/>
      <c r="K41" s="234"/>
      <c r="L41" s="234"/>
      <c r="M41" s="234"/>
      <c r="N41" s="234"/>
    </row>
    <row r="42" spans="1:14" ht="18" customHeight="1">
      <c r="A42" s="234"/>
      <c r="B42" s="234"/>
      <c r="C42" s="251"/>
      <c r="D42" s="234"/>
      <c r="E42" s="234"/>
      <c r="F42" s="234"/>
      <c r="G42" s="234"/>
      <c r="H42" s="251"/>
      <c r="I42" s="234"/>
      <c r="J42" s="234"/>
      <c r="K42" s="234"/>
      <c r="L42" s="234"/>
      <c r="M42" s="234"/>
      <c r="N42" s="234"/>
    </row>
    <row r="43" spans="1:14" ht="18" customHeight="1">
      <c r="A43" s="234"/>
      <c r="B43" s="234"/>
      <c r="C43" s="251"/>
      <c r="D43" s="234"/>
      <c r="E43" s="234"/>
      <c r="F43" s="234"/>
      <c r="G43" s="234"/>
      <c r="H43" s="251"/>
      <c r="I43" s="234"/>
      <c r="J43" s="234"/>
      <c r="K43" s="234"/>
      <c r="L43" s="234"/>
      <c r="M43" s="234"/>
      <c r="N43" s="234"/>
    </row>
    <row r="44" spans="1:14" ht="18" customHeight="1">
      <c r="A44" s="234"/>
      <c r="B44" s="234"/>
      <c r="C44" s="251"/>
      <c r="D44" s="234"/>
      <c r="E44" s="234"/>
      <c r="F44" s="234"/>
      <c r="G44" s="234"/>
      <c r="H44" s="251"/>
      <c r="I44" s="234"/>
      <c r="J44" s="234"/>
      <c r="K44" s="234"/>
      <c r="L44" s="234"/>
      <c r="M44" s="234"/>
      <c r="N44" s="234"/>
    </row>
    <row r="45" spans="1:14" ht="18" customHeight="1">
      <c r="A45" s="234"/>
      <c r="B45" s="234"/>
      <c r="C45" s="251"/>
      <c r="D45" s="234"/>
      <c r="E45" s="234"/>
      <c r="F45" s="234"/>
      <c r="G45" s="234"/>
      <c r="H45" s="251"/>
      <c r="I45" s="234"/>
      <c r="J45" s="234"/>
      <c r="K45" s="234"/>
      <c r="L45" s="234"/>
      <c r="M45" s="234"/>
      <c r="N45" s="234"/>
    </row>
    <row r="46" spans="1:14" ht="18" customHeight="1">
      <c r="A46" s="234"/>
      <c r="B46" s="234"/>
      <c r="C46" s="251"/>
      <c r="D46" s="234"/>
      <c r="E46" s="234"/>
      <c r="F46" s="234"/>
      <c r="G46" s="234"/>
      <c r="H46" s="251"/>
      <c r="I46" s="234"/>
      <c r="J46" s="234"/>
      <c r="K46" s="234"/>
      <c r="L46" s="234"/>
      <c r="M46" s="234"/>
      <c r="N46" s="234"/>
    </row>
    <row r="47" spans="1:14">
      <c r="A47" s="234"/>
      <c r="B47" s="234"/>
      <c r="C47" s="251"/>
      <c r="D47" s="234"/>
      <c r="E47" s="234"/>
      <c r="F47" s="234"/>
      <c r="G47" s="234"/>
      <c r="H47" s="251"/>
      <c r="I47" s="234"/>
      <c r="J47" s="234"/>
      <c r="K47" s="234"/>
      <c r="L47" s="234"/>
      <c r="M47" s="234"/>
      <c r="N47" s="234"/>
    </row>
    <row r="48" spans="1:14" ht="18" customHeight="1">
      <c r="A48" s="234"/>
      <c r="B48" s="234"/>
      <c r="C48" s="251"/>
      <c r="D48" s="234"/>
      <c r="E48" s="234"/>
      <c r="F48" s="234"/>
      <c r="G48" s="234"/>
      <c r="H48" s="251"/>
      <c r="I48" s="234"/>
      <c r="J48" s="234"/>
      <c r="K48" s="234"/>
      <c r="L48" s="234"/>
      <c r="M48" s="234"/>
      <c r="N48" s="234"/>
    </row>
    <row r="49" spans="1:14" ht="18" customHeight="1">
      <c r="A49" s="234"/>
      <c r="B49" s="234"/>
      <c r="C49" s="251"/>
      <c r="D49" s="234"/>
      <c r="E49" s="234"/>
      <c r="F49" s="234"/>
      <c r="G49" s="234"/>
      <c r="H49" s="251"/>
      <c r="I49" s="234"/>
      <c r="J49" s="234"/>
      <c r="K49" s="234"/>
      <c r="L49" s="234"/>
      <c r="M49" s="234"/>
      <c r="N49" s="234"/>
    </row>
    <row r="50" spans="1:14" ht="18" customHeight="1">
      <c r="A50" s="234"/>
      <c r="B50" s="234"/>
      <c r="C50" s="251"/>
      <c r="D50" s="234"/>
      <c r="E50" s="234"/>
      <c r="F50" s="234"/>
      <c r="G50" s="234"/>
      <c r="H50" s="251"/>
      <c r="I50" s="234"/>
      <c r="J50" s="234"/>
      <c r="K50" s="234"/>
      <c r="L50" s="234"/>
      <c r="M50" s="234"/>
      <c r="N50" s="234"/>
    </row>
    <row r="51" spans="1:14" ht="18" customHeight="1">
      <c r="A51" s="234"/>
      <c r="B51" s="234"/>
      <c r="C51" s="251"/>
      <c r="D51" s="234"/>
      <c r="E51" s="234"/>
      <c r="F51" s="234"/>
      <c r="G51" s="234"/>
      <c r="H51" s="251"/>
      <c r="I51" s="234"/>
      <c r="J51" s="234"/>
      <c r="K51" s="234"/>
      <c r="L51" s="234"/>
      <c r="M51" s="234"/>
      <c r="N51" s="234"/>
    </row>
    <row r="52" spans="1:14" ht="35.25" customHeight="1">
      <c r="A52" s="234"/>
      <c r="B52" s="234"/>
      <c r="C52" s="251"/>
      <c r="D52" s="234"/>
      <c r="E52" s="234"/>
      <c r="F52" s="234"/>
      <c r="G52" s="234"/>
      <c r="H52" s="251"/>
      <c r="I52" s="234"/>
      <c r="J52" s="234"/>
      <c r="K52" s="234"/>
      <c r="L52" s="234"/>
      <c r="M52" s="234"/>
      <c r="N52" s="234"/>
    </row>
    <row r="53" spans="1:14" ht="18" customHeight="1">
      <c r="A53" s="234"/>
      <c r="B53" s="234"/>
      <c r="C53" s="251"/>
      <c r="D53" s="234"/>
      <c r="E53" s="234"/>
      <c r="F53" s="234"/>
      <c r="G53" s="234"/>
      <c r="H53" s="251"/>
      <c r="I53" s="234"/>
      <c r="J53" s="234"/>
      <c r="K53" s="234"/>
      <c r="L53" s="234"/>
      <c r="M53" s="234"/>
      <c r="N53" s="234"/>
    </row>
    <row r="54" spans="1:14" ht="18" customHeight="1">
      <c r="A54" s="234"/>
      <c r="B54" s="234"/>
      <c r="C54" s="251"/>
      <c r="D54" s="234"/>
      <c r="E54" s="234"/>
      <c r="F54" s="234"/>
      <c r="G54" s="234"/>
      <c r="H54" s="251"/>
      <c r="I54" s="234"/>
      <c r="J54" s="234"/>
      <c r="K54" s="234"/>
      <c r="L54" s="234"/>
      <c r="M54" s="234"/>
      <c r="N54" s="234"/>
    </row>
    <row r="55" spans="1:14" ht="18" customHeight="1">
      <c r="A55" s="234"/>
      <c r="B55" s="234"/>
      <c r="C55" s="251"/>
      <c r="D55" s="234"/>
      <c r="E55" s="234"/>
      <c r="F55" s="234"/>
      <c r="G55" s="234"/>
      <c r="H55" s="251"/>
      <c r="I55" s="234"/>
      <c r="J55" s="234"/>
      <c r="K55" s="234"/>
      <c r="L55" s="234"/>
      <c r="M55" s="234"/>
      <c r="N55" s="234"/>
    </row>
    <row r="56" spans="1:14" ht="18" customHeight="1">
      <c r="A56" s="234"/>
      <c r="B56" s="234"/>
      <c r="C56" s="251"/>
      <c r="D56" s="234"/>
      <c r="E56" s="234"/>
      <c r="F56" s="234"/>
      <c r="G56" s="234"/>
      <c r="H56" s="251"/>
      <c r="I56" s="234"/>
      <c r="J56" s="234"/>
      <c r="K56" s="234"/>
      <c r="L56" s="234"/>
      <c r="M56" s="234"/>
      <c r="N56" s="234"/>
    </row>
    <row r="57" spans="1:14" ht="18" customHeight="1">
      <c r="A57" s="234"/>
      <c r="B57" s="234"/>
      <c r="C57" s="251"/>
      <c r="D57" s="234"/>
      <c r="E57" s="234"/>
      <c r="F57" s="234"/>
      <c r="G57" s="234"/>
      <c r="H57" s="251"/>
      <c r="I57" s="234"/>
      <c r="J57" s="234"/>
      <c r="K57" s="234"/>
      <c r="L57" s="234"/>
      <c r="M57" s="234"/>
      <c r="N57" s="234"/>
    </row>
    <row r="58" spans="1:14" ht="18" customHeight="1">
      <c r="A58" s="234"/>
      <c r="B58" s="234"/>
      <c r="C58" s="251"/>
      <c r="D58" s="234"/>
      <c r="E58" s="234"/>
      <c r="F58" s="234"/>
      <c r="G58" s="234"/>
      <c r="H58" s="251"/>
      <c r="I58" s="234"/>
      <c r="J58" s="234"/>
    </row>
    <row r="59" spans="1:14" ht="18" customHeight="1">
      <c r="A59" s="234"/>
      <c r="B59" s="234"/>
      <c r="C59" s="251"/>
      <c r="D59" s="234"/>
      <c r="E59" s="234"/>
      <c r="F59" s="234"/>
      <c r="G59" s="234"/>
      <c r="H59" s="251"/>
      <c r="I59" s="234"/>
      <c r="J59" s="234"/>
      <c r="K59" s="234"/>
      <c r="L59" s="234"/>
      <c r="M59" s="234"/>
      <c r="N59" s="234"/>
    </row>
    <row r="60" spans="1:14" ht="18" customHeight="1">
      <c r="A60" s="234"/>
      <c r="B60" s="234"/>
      <c r="C60" s="251"/>
      <c r="D60" s="234"/>
      <c r="E60" s="234"/>
      <c r="F60" s="234"/>
      <c r="G60" s="234"/>
      <c r="H60" s="251"/>
      <c r="I60" s="234"/>
      <c r="J60" s="234"/>
      <c r="K60" s="234"/>
      <c r="L60" s="234"/>
      <c r="M60" s="234"/>
      <c r="N60" s="234"/>
    </row>
    <row r="61" spans="1:14">
      <c r="A61" s="234"/>
      <c r="B61" s="234"/>
      <c r="C61" s="251"/>
      <c r="D61" s="234"/>
      <c r="E61" s="234"/>
      <c r="F61" s="234"/>
      <c r="G61" s="234"/>
      <c r="H61" s="251"/>
      <c r="I61" s="234"/>
      <c r="J61" s="234"/>
      <c r="K61" s="234"/>
      <c r="L61" s="234"/>
      <c r="M61" s="234"/>
      <c r="N61" s="234"/>
    </row>
    <row r="62" spans="1:14">
      <c r="A62" s="234"/>
      <c r="B62" s="234"/>
      <c r="C62" s="251"/>
      <c r="D62" s="234"/>
      <c r="E62" s="234"/>
      <c r="F62" s="234"/>
      <c r="G62" s="234"/>
      <c r="H62" s="251"/>
      <c r="I62" s="234"/>
      <c r="J62" s="234"/>
      <c r="K62" s="234"/>
      <c r="L62" s="234"/>
      <c r="M62" s="234"/>
      <c r="N62" s="234"/>
    </row>
    <row r="63" spans="1:14">
      <c r="A63" s="234"/>
      <c r="B63" s="234"/>
      <c r="C63" s="251"/>
      <c r="D63" s="234"/>
      <c r="E63" s="234"/>
      <c r="F63" s="234"/>
      <c r="G63" s="234"/>
      <c r="H63" s="251"/>
      <c r="I63" s="234"/>
      <c r="J63" s="234"/>
      <c r="K63" s="234"/>
      <c r="L63" s="234"/>
      <c r="M63" s="234"/>
      <c r="N63" s="234"/>
    </row>
    <row r="64" spans="1:14">
      <c r="A64" s="234"/>
      <c r="B64" s="234"/>
      <c r="C64" s="251"/>
      <c r="D64" s="234"/>
      <c r="E64" s="234"/>
      <c r="F64" s="234"/>
      <c r="G64" s="234"/>
      <c r="H64" s="251"/>
      <c r="I64" s="234"/>
      <c r="J64" s="234"/>
      <c r="K64" s="234"/>
      <c r="L64" s="234"/>
      <c r="M64" s="234"/>
      <c r="N64" s="234"/>
    </row>
    <row r="65" spans="1:14">
      <c r="A65" s="234"/>
      <c r="B65" s="234"/>
      <c r="C65" s="251"/>
      <c r="D65" s="234"/>
      <c r="E65" s="234"/>
      <c r="F65" s="234"/>
      <c r="G65" s="234"/>
      <c r="H65" s="251"/>
      <c r="I65" s="234"/>
      <c r="J65" s="234"/>
      <c r="K65" s="234"/>
      <c r="L65" s="234"/>
      <c r="M65" s="234"/>
      <c r="N65" s="234"/>
    </row>
    <row r="66" spans="1:14">
      <c r="A66" s="234"/>
      <c r="B66" s="234"/>
      <c r="C66" s="251"/>
      <c r="D66" s="234"/>
      <c r="E66" s="234"/>
      <c r="F66" s="234"/>
      <c r="G66" s="234"/>
      <c r="H66" s="251"/>
      <c r="I66" s="234"/>
      <c r="J66" s="234"/>
      <c r="K66" s="234"/>
      <c r="L66" s="234"/>
      <c r="M66" s="234"/>
      <c r="N66" s="234"/>
    </row>
    <row r="67" spans="1:14">
      <c r="A67" s="234"/>
      <c r="B67" s="234"/>
      <c r="C67" s="251"/>
      <c r="D67" s="234"/>
      <c r="E67" s="234"/>
      <c r="F67" s="234"/>
      <c r="G67" s="234"/>
      <c r="H67" s="251"/>
      <c r="I67" s="234"/>
      <c r="J67" s="234"/>
      <c r="K67" s="234"/>
      <c r="L67" s="234"/>
      <c r="M67" s="234"/>
      <c r="N67" s="234"/>
    </row>
    <row r="68" spans="1:14">
      <c r="A68" s="234"/>
      <c r="B68" s="234"/>
      <c r="C68" s="251"/>
      <c r="D68" s="234"/>
      <c r="E68" s="234"/>
      <c r="F68" s="234"/>
      <c r="G68" s="234"/>
      <c r="H68" s="251"/>
      <c r="I68" s="234"/>
      <c r="J68" s="234"/>
      <c r="K68" s="234"/>
      <c r="L68" s="234"/>
      <c r="M68" s="234"/>
      <c r="N68" s="234"/>
    </row>
    <row r="69" spans="1:14">
      <c r="A69" s="234"/>
      <c r="B69" s="234"/>
      <c r="C69" s="251"/>
      <c r="D69" s="234"/>
      <c r="E69" s="234"/>
      <c r="F69" s="234"/>
      <c r="G69" s="234"/>
      <c r="H69" s="251"/>
      <c r="I69" s="234"/>
      <c r="J69" s="234"/>
      <c r="K69" s="234"/>
      <c r="L69" s="234"/>
      <c r="M69" s="234"/>
      <c r="N69" s="234"/>
    </row>
    <row r="70" spans="1:14">
      <c r="A70" s="234"/>
      <c r="B70" s="234"/>
      <c r="C70" s="251"/>
      <c r="D70" s="234"/>
      <c r="E70" s="234"/>
      <c r="F70" s="234"/>
      <c r="G70" s="234"/>
      <c r="H70" s="251"/>
      <c r="I70" s="234"/>
      <c r="J70" s="234"/>
      <c r="K70" s="234"/>
      <c r="L70" s="234"/>
      <c r="M70" s="234"/>
      <c r="N70" s="234"/>
    </row>
    <row r="71" spans="1:14">
      <c r="A71" s="234"/>
      <c r="B71" s="234"/>
      <c r="C71" s="251"/>
      <c r="D71" s="234"/>
      <c r="E71" s="234"/>
      <c r="F71" s="234"/>
      <c r="G71" s="234"/>
      <c r="H71" s="251"/>
      <c r="I71" s="234"/>
      <c r="J71" s="234"/>
      <c r="K71" s="234"/>
      <c r="L71" s="234"/>
      <c r="M71" s="234"/>
      <c r="N71" s="234"/>
    </row>
    <row r="72" spans="1:14">
      <c r="A72" s="234"/>
      <c r="B72" s="234"/>
      <c r="C72" s="251"/>
      <c r="D72" s="234"/>
      <c r="E72" s="234"/>
      <c r="F72" s="234"/>
      <c r="G72" s="234"/>
      <c r="H72" s="251"/>
      <c r="I72" s="234"/>
      <c r="J72" s="234"/>
      <c r="K72" s="234"/>
      <c r="L72" s="234"/>
      <c r="M72" s="234"/>
      <c r="N72" s="234"/>
    </row>
    <row r="73" spans="1:14">
      <c r="A73" s="234"/>
      <c r="B73" s="234"/>
      <c r="C73" s="251"/>
      <c r="D73" s="234"/>
      <c r="E73" s="234"/>
      <c r="F73" s="234"/>
      <c r="G73" s="234"/>
      <c r="H73" s="251"/>
      <c r="I73" s="234"/>
      <c r="J73" s="234"/>
      <c r="K73" s="234"/>
      <c r="L73" s="234"/>
      <c r="M73" s="234"/>
      <c r="N73" s="234"/>
    </row>
    <row r="74" spans="1:14">
      <c r="A74" s="234"/>
      <c r="B74" s="234"/>
      <c r="C74" s="251"/>
      <c r="D74" s="234"/>
      <c r="E74" s="234"/>
      <c r="F74" s="234"/>
      <c r="G74" s="234"/>
      <c r="H74" s="251"/>
      <c r="I74" s="234"/>
      <c r="J74" s="234"/>
      <c r="K74" s="234"/>
      <c r="L74" s="234"/>
      <c r="M74" s="234"/>
      <c r="N74" s="234"/>
    </row>
    <row r="75" spans="1:14">
      <c r="A75" s="234"/>
      <c r="B75" s="234"/>
      <c r="C75" s="251"/>
      <c r="D75" s="234"/>
      <c r="E75" s="234"/>
      <c r="F75" s="234"/>
      <c r="G75" s="234"/>
      <c r="H75" s="251"/>
      <c r="I75" s="234"/>
      <c r="J75" s="234"/>
      <c r="K75" s="234"/>
      <c r="L75" s="234"/>
      <c r="M75" s="234"/>
      <c r="N75" s="234"/>
    </row>
    <row r="76" spans="1:14">
      <c r="E76" s="234"/>
      <c r="F76" s="234"/>
      <c r="G76" s="234"/>
      <c r="H76" s="251"/>
      <c r="I76" s="234"/>
      <c r="J76" s="234"/>
      <c r="K76" s="234"/>
      <c r="L76" s="234"/>
      <c r="M76" s="234"/>
      <c r="N76" s="234"/>
    </row>
    <row r="77" spans="1:14">
      <c r="E77" s="234"/>
      <c r="J77" s="234"/>
      <c r="K77" s="234"/>
      <c r="L77" s="234"/>
      <c r="M77" s="234"/>
      <c r="N77" s="234"/>
    </row>
    <row r="78" spans="1:14">
      <c r="E78" s="234"/>
      <c r="J78" s="234"/>
      <c r="K78" s="234"/>
      <c r="L78" s="234"/>
      <c r="M78" s="234"/>
      <c r="N78" s="234"/>
    </row>
    <row r="79" spans="1:14">
      <c r="E79" s="234"/>
      <c r="J79" s="234"/>
      <c r="K79" s="234"/>
      <c r="L79" s="234"/>
      <c r="M79" s="234"/>
      <c r="N79" s="234"/>
    </row>
    <row r="80" spans="1:14">
      <c r="E80" s="234"/>
      <c r="J80" s="234"/>
      <c r="K80" s="234"/>
      <c r="L80" s="234"/>
      <c r="M80" s="234"/>
      <c r="N80" s="234"/>
    </row>
    <row r="81" spans="5:14">
      <c r="E81" s="234"/>
      <c r="J81" s="234"/>
      <c r="K81" s="234"/>
      <c r="L81" s="234"/>
      <c r="M81" s="234"/>
      <c r="N81" s="234"/>
    </row>
    <row r="82" spans="5:14">
      <c r="E82" s="234"/>
      <c r="J82" s="234"/>
      <c r="K82" s="234"/>
      <c r="L82" s="234"/>
      <c r="M82" s="234"/>
      <c r="N82" s="234"/>
    </row>
    <row r="83" spans="5:14">
      <c r="E83" s="234"/>
      <c r="J83" s="234"/>
      <c r="K83" s="234"/>
      <c r="L83" s="234"/>
      <c r="M83" s="234"/>
      <c r="N83" s="234"/>
    </row>
    <row r="84" spans="5:14">
      <c r="E84" s="234"/>
      <c r="J84" s="234"/>
      <c r="K84" s="234"/>
      <c r="L84" s="234"/>
      <c r="M84" s="234"/>
      <c r="N84" s="234"/>
    </row>
    <row r="85" spans="5:14">
      <c r="K85" s="234"/>
      <c r="L85" s="234"/>
      <c r="M85" s="234"/>
      <c r="N85" s="234"/>
    </row>
    <row r="86" spans="5:14">
      <c r="K86" s="234"/>
      <c r="L86" s="234"/>
      <c r="M86" s="234"/>
      <c r="N86" s="234"/>
    </row>
    <row r="87" spans="5:14">
      <c r="K87" s="234"/>
      <c r="L87" s="234"/>
      <c r="M87" s="234"/>
      <c r="N87" s="234"/>
    </row>
    <row r="88" spans="5:14">
      <c r="K88" s="234"/>
      <c r="L88" s="234"/>
      <c r="M88" s="234"/>
      <c r="N88" s="234"/>
    </row>
    <row r="89" spans="5:14">
      <c r="K89" s="234"/>
      <c r="L89" s="234"/>
      <c r="M89" s="234"/>
      <c r="N89" s="234"/>
    </row>
    <row r="90" spans="5:14">
      <c r="K90" s="234"/>
      <c r="L90" s="234"/>
      <c r="M90" s="234"/>
      <c r="N90" s="234"/>
    </row>
    <row r="91" spans="5:14">
      <c r="K91" s="234"/>
      <c r="L91" s="234"/>
      <c r="M91" s="234"/>
      <c r="N91" s="234"/>
    </row>
    <row r="92" spans="5:14">
      <c r="K92" s="234"/>
      <c r="L92" s="234"/>
      <c r="M92" s="234"/>
      <c r="N92" s="234"/>
    </row>
    <row r="93" spans="5:14">
      <c r="K93" s="234"/>
      <c r="L93" s="234"/>
      <c r="M93" s="234"/>
      <c r="N93" s="234"/>
    </row>
    <row r="94" spans="5:14">
      <c r="K94" s="234"/>
      <c r="L94" s="234"/>
      <c r="M94" s="234"/>
      <c r="N94" s="234"/>
    </row>
    <row r="95" spans="5:14">
      <c r="K95" s="234"/>
      <c r="L95" s="234"/>
      <c r="M95" s="234"/>
      <c r="N95" s="234"/>
    </row>
    <row r="96" spans="5:14">
      <c r="K96" s="234"/>
      <c r="L96" s="234"/>
      <c r="M96" s="234"/>
      <c r="N96" s="234"/>
    </row>
    <row r="97" spans="11:14">
      <c r="K97" s="234"/>
      <c r="L97" s="234"/>
      <c r="M97" s="234"/>
      <c r="N97" s="234"/>
    </row>
    <row r="98" spans="11:14">
      <c r="K98" s="234"/>
      <c r="L98" s="234"/>
      <c r="M98" s="234"/>
      <c r="N98" s="234"/>
    </row>
    <row r="99" spans="11:14">
      <c r="K99" s="234"/>
      <c r="L99" s="234"/>
      <c r="M99" s="234"/>
      <c r="N99" s="234"/>
    </row>
    <row r="100" spans="11:14">
      <c r="K100" s="234"/>
      <c r="L100" s="234"/>
      <c r="M100" s="234"/>
      <c r="N100" s="234"/>
    </row>
    <row r="101" spans="11:14">
      <c r="K101" s="234"/>
      <c r="L101" s="234"/>
      <c r="M101" s="234"/>
      <c r="N101" s="234"/>
    </row>
    <row r="102" spans="11:14">
      <c r="K102" s="234"/>
      <c r="L102" s="234"/>
      <c r="M102" s="234"/>
      <c r="N102" s="234"/>
    </row>
  </sheetData>
  <sheetProtection algorithmName="SHA-512" hashValue="BCC9WWDoQj61X74lCfsKROIdFavcB02S+ZlOyYYOKw97O4hpzxDWo1J82u+W+lkdOxpU0V88E5FvoVqPbmlufA==" saltValue="k6m0B+mwHpihUu2/7lCxBA==" spinCount="100000" sheet="1" formatCells="0" formatColumns="0" formatRows="0"/>
  <customSheetViews>
    <customSheetView guid="{73E6BE55-0B95-42F6-BA8F-A2E5A364A48B}" showPageBreaks="1" fitToPage="1" printArea="1" view="pageLayout">
      <selection activeCell="B48" sqref="B48"/>
      <pageMargins left="0.7" right="0.7" top="0.75" bottom="0.75" header="0.3" footer="0.3"/>
      <printOptions horizontalCentered="1" verticalCentered="1"/>
      <pageSetup scale="69" orientation="landscape" r:id="rId1"/>
      <headerFooter>
        <oddHeader>&amp;CBudget Summary Sheet</oddHeader>
        <oddFooter>Page &amp;P of &amp;N</oddFooter>
      </headerFooter>
    </customSheetView>
  </customSheetViews>
  <mergeCells count="5">
    <mergeCell ref="A1:D1"/>
    <mergeCell ref="A3:D3"/>
    <mergeCell ref="A6:D6"/>
    <mergeCell ref="F6:I6"/>
    <mergeCell ref="A2:B2"/>
  </mergeCells>
  <printOptions horizontalCentered="1" verticalCentered="1"/>
  <pageMargins left="0.7" right="0.7" top="0.75" bottom="0.75" header="0.3" footer="0.3"/>
  <pageSetup scale="51" orientation="landscape" r:id="rId2"/>
  <headerFooter>
    <oddHeader>&amp;CBudget Summary Sheet</oddHeader>
    <oddFooter>Page &amp;P of &amp;N</oddFooter>
  </headerFooter>
  <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F27"/>
  <sheetViews>
    <sheetView zoomScaleNormal="100" workbookViewId="0">
      <selection activeCell="F13" sqref="F13"/>
    </sheetView>
  </sheetViews>
  <sheetFormatPr defaultColWidth="9.21875" defaultRowHeight="15.6"/>
  <cols>
    <col min="1" max="1" width="15.44140625" style="51" customWidth="1"/>
    <col min="2" max="2" width="32.21875" style="51" bestFit="1" customWidth="1"/>
    <col min="3" max="3" width="17" style="51" customWidth="1"/>
    <col min="4" max="4" width="17.21875" style="51" customWidth="1"/>
    <col min="5" max="5" width="19.21875" style="51" customWidth="1"/>
    <col min="6" max="6" width="16" style="51" customWidth="1"/>
    <col min="7" max="7" width="13.21875" style="51" customWidth="1"/>
    <col min="8" max="8" width="12.21875" style="51" customWidth="1"/>
    <col min="9" max="9" width="12.77734375" style="51" customWidth="1"/>
    <col min="10" max="10" width="14.5546875" style="51" customWidth="1"/>
    <col min="11" max="16384" width="9.21875" style="51"/>
  </cols>
  <sheetData>
    <row r="1" spans="1:5">
      <c r="A1" s="51" t="s">
        <v>64</v>
      </c>
    </row>
    <row r="2" spans="1:5" ht="31.2">
      <c r="D2" s="70" t="s">
        <v>52</v>
      </c>
      <c r="E2" s="70" t="s">
        <v>65</v>
      </c>
    </row>
    <row r="3" spans="1:5">
      <c r="A3" s="51" t="s">
        <v>45</v>
      </c>
      <c r="B3" s="225"/>
      <c r="D3" s="226"/>
      <c r="E3" s="226"/>
    </row>
    <row r="4" spans="1:5">
      <c r="A4" s="51" t="s">
        <v>46</v>
      </c>
      <c r="B4" s="225"/>
    </row>
    <row r="7" spans="1:5">
      <c r="B7" s="68" t="s">
        <v>47</v>
      </c>
      <c r="C7" s="171">
        <f>Information!F4</f>
        <v>0</v>
      </c>
    </row>
    <row r="9" spans="1:5">
      <c r="B9" s="56" t="s">
        <v>48</v>
      </c>
      <c r="C9" s="173" t="str">
        <f>"FY"&amp;RIGHT('Rate Application'!L1,2)-1</f>
        <v>FY18</v>
      </c>
      <c r="D9" s="173" t="str">
        <f>"FY"&amp;ABS(RIGHT(C9,2)-1)</f>
        <v>FY17</v>
      </c>
      <c r="E9" s="173" t="str">
        <f>"FY"&amp;ABS(RIGHT(D9,2)-1)</f>
        <v>FY16</v>
      </c>
    </row>
    <row r="10" spans="1:5">
      <c r="B10" s="252" t="s">
        <v>204</v>
      </c>
      <c r="C10" s="227"/>
      <c r="D10" s="227"/>
      <c r="E10" s="227"/>
    </row>
    <row r="11" spans="1:5">
      <c r="B11" s="252" t="s">
        <v>49</v>
      </c>
      <c r="C11" s="227"/>
      <c r="D11" s="227"/>
      <c r="E11" s="227"/>
    </row>
    <row r="12" spans="1:5">
      <c r="B12" s="252" t="s">
        <v>16</v>
      </c>
      <c r="C12" s="227"/>
      <c r="D12" s="227"/>
      <c r="E12" s="227"/>
    </row>
    <row r="13" spans="1:5">
      <c r="B13" s="252" t="s">
        <v>50</v>
      </c>
      <c r="C13" s="227"/>
      <c r="D13" s="227"/>
      <c r="E13" s="227"/>
    </row>
    <row r="14" spans="1:5">
      <c r="B14" s="252" t="s">
        <v>51</v>
      </c>
      <c r="C14" s="227"/>
      <c r="D14" s="227"/>
      <c r="E14" s="227"/>
    </row>
    <row r="15" spans="1:5">
      <c r="C15" s="69"/>
      <c r="D15" s="69"/>
      <c r="E15" s="69"/>
    </row>
    <row r="16" spans="1:5">
      <c r="B16" s="51" t="s">
        <v>18</v>
      </c>
      <c r="C16" s="172">
        <f>C10+C11-C12-C13-C14</f>
        <v>0</v>
      </c>
      <c r="D16" s="172">
        <f t="shared" ref="D16:E16" si="0">D10+D11-D12-D13-D14</f>
        <v>0</v>
      </c>
      <c r="E16" s="172">
        <f t="shared" si="0"/>
        <v>0</v>
      </c>
    </row>
    <row r="18" spans="1:6">
      <c r="A18" s="51" t="s">
        <v>1</v>
      </c>
    </row>
    <row r="19" spans="1:6">
      <c r="A19" s="171" t="s">
        <v>45</v>
      </c>
      <c r="B19" s="71" t="s">
        <v>53</v>
      </c>
      <c r="C19" s="72"/>
      <c r="D19" s="72"/>
      <c r="E19" s="73"/>
      <c r="F19" s="67" t="s">
        <v>77</v>
      </c>
    </row>
    <row r="20" spans="1:6">
      <c r="A20" s="225"/>
      <c r="B20" s="581"/>
      <c r="C20" s="582"/>
      <c r="D20" s="582"/>
      <c r="E20" s="583"/>
      <c r="F20" s="225"/>
    </row>
    <row r="21" spans="1:6">
      <c r="A21" s="225"/>
      <c r="B21" s="581"/>
      <c r="C21" s="582"/>
      <c r="D21" s="582"/>
      <c r="E21" s="583"/>
      <c r="F21" s="225"/>
    </row>
    <row r="22" spans="1:6">
      <c r="A22" s="225"/>
      <c r="B22" s="581"/>
      <c r="C22" s="582"/>
      <c r="D22" s="582"/>
      <c r="E22" s="583"/>
      <c r="F22" s="225"/>
    </row>
    <row r="23" spans="1:6">
      <c r="A23" s="225"/>
      <c r="B23" s="581"/>
      <c r="C23" s="582"/>
      <c r="D23" s="582"/>
      <c r="E23" s="583"/>
      <c r="F23" s="225"/>
    </row>
    <row r="24" spans="1:6">
      <c r="A24" s="225"/>
      <c r="B24" s="581"/>
      <c r="C24" s="582"/>
      <c r="D24" s="582"/>
      <c r="E24" s="583"/>
      <c r="F24" s="225"/>
    </row>
    <row r="25" spans="1:6">
      <c r="A25" s="225"/>
      <c r="B25" s="581"/>
      <c r="C25" s="582"/>
      <c r="D25" s="582"/>
      <c r="E25" s="583"/>
      <c r="F25" s="225"/>
    </row>
    <row r="26" spans="1:6">
      <c r="A26" s="225"/>
      <c r="B26" s="581"/>
      <c r="C26" s="582"/>
      <c r="D26" s="582"/>
      <c r="E26" s="583"/>
      <c r="F26" s="225"/>
    </row>
    <row r="27" spans="1:6">
      <c r="A27" s="225"/>
      <c r="B27" s="581"/>
      <c r="C27" s="582"/>
      <c r="D27" s="582"/>
      <c r="E27" s="583"/>
      <c r="F27" s="225"/>
    </row>
  </sheetData>
  <sheetProtection algorithmName="SHA-512" hashValue="z4zFYCNTAx/pg3zVIa39AKsrDpmh1kD3JWzG0ySUCT3UpM56s5BuwO38uIFmDjuqtvmZB3Oo6xNpTZB6ImTTUQ==" saltValue="slKJDgHY4v6AlcpFVflwGQ==" spinCount="100000" sheet="1" formatCells="0" formatColumns="0" formatRows="0"/>
  <customSheetViews>
    <customSheetView guid="{73E6BE55-0B95-42F6-BA8F-A2E5A364A48B}" showPageBreaks="1" fitToPage="1" printArea="1" view="pageLayout" topLeftCell="A32">
      <selection activeCell="C36" sqref="C36"/>
      <pageMargins left="0.7" right="0.7" top="0.75" bottom="0.75" header="0.3" footer="0.3"/>
      <printOptions horizontalCentered="1" verticalCentered="1"/>
      <pageSetup orientation="landscape" r:id="rId1"/>
      <headerFooter>
        <oddHeader>&amp;CReviewer Notes Sheet</oddHeader>
        <oddFooter>Page &amp;P of &amp;N</oddFooter>
      </headerFooter>
    </customSheetView>
  </customSheetViews>
  <mergeCells count="8">
    <mergeCell ref="B26:E26"/>
    <mergeCell ref="B27:E27"/>
    <mergeCell ref="B20:E20"/>
    <mergeCell ref="B21:E21"/>
    <mergeCell ref="B22:E22"/>
    <mergeCell ref="B23:E23"/>
    <mergeCell ref="B24:E24"/>
    <mergeCell ref="B25:E25"/>
  </mergeCells>
  <printOptions horizontalCentered="1" verticalCentered="1"/>
  <pageMargins left="0.7" right="0.7" top="0.75" bottom="0.75" header="0.3" footer="0.3"/>
  <pageSetup scale="74" orientation="portrait" r:id="rId2"/>
  <headerFooter>
    <oddHeader>&amp;CReviewer Notes Sheet</oddHeader>
    <oddFooter>Page &amp;P of &amp;N</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rgb="FFFFFFCC"/>
    <pageSetUpPr fitToPage="1"/>
  </sheetPr>
  <dimension ref="A1:V48"/>
  <sheetViews>
    <sheetView showGridLines="0" zoomScale="80" zoomScaleNormal="80" workbookViewId="0">
      <selection activeCell="B29" sqref="B29"/>
    </sheetView>
  </sheetViews>
  <sheetFormatPr defaultColWidth="9.21875" defaultRowHeight="13.8"/>
  <cols>
    <col min="1" max="1" width="3.77734375" style="5" customWidth="1"/>
    <col min="2" max="2" width="11.21875" style="9" customWidth="1"/>
    <col min="3" max="3" width="9.77734375" style="16" customWidth="1"/>
    <col min="4" max="4" width="2.5546875" style="16" customWidth="1"/>
    <col min="5" max="5" width="13" style="16" customWidth="1"/>
    <col min="6" max="6" width="5.77734375" style="9" customWidth="1"/>
    <col min="7" max="7" width="7.77734375" style="9" customWidth="1"/>
    <col min="8" max="8" width="5.77734375" style="9" customWidth="1"/>
    <col min="9" max="9" width="10.77734375" style="9" customWidth="1"/>
    <col min="10" max="10" width="5.77734375" style="9" customWidth="1"/>
    <col min="11" max="11" width="8.6640625" style="5" customWidth="1"/>
    <col min="12" max="12" width="12.21875" style="5" customWidth="1"/>
    <col min="13" max="13" width="3.77734375" style="5" customWidth="1"/>
    <col min="14" max="14" width="14.77734375" style="230" customWidth="1"/>
    <col min="15" max="15" width="15.44140625" style="230" customWidth="1"/>
    <col min="16" max="19" width="9.21875" style="230"/>
    <col min="20" max="16384" width="9.21875" style="5"/>
  </cols>
  <sheetData>
    <row r="1" spans="1:22" s="268" customFormat="1" ht="27" customHeight="1">
      <c r="A1" s="264"/>
      <c r="B1" s="303" t="s">
        <v>157</v>
      </c>
      <c r="C1" s="303"/>
      <c r="D1" s="303"/>
      <c r="E1" s="303"/>
      <c r="F1" s="265"/>
      <c r="G1" s="265"/>
      <c r="H1" s="265"/>
      <c r="I1" s="265"/>
      <c r="J1" s="265"/>
      <c r="K1" s="266"/>
      <c r="L1" s="304" t="s">
        <v>207</v>
      </c>
      <c r="M1" s="295"/>
      <c r="N1" s="267"/>
      <c r="O1" s="267"/>
      <c r="P1" s="267"/>
      <c r="Q1" s="267"/>
      <c r="R1" s="267"/>
      <c r="S1" s="267"/>
    </row>
    <row r="2" spans="1:22" ht="25.05" customHeight="1">
      <c r="A2" s="15"/>
      <c r="B2" s="449" t="s">
        <v>159</v>
      </c>
      <c r="C2" s="449"/>
      <c r="E2" s="305">
        <v>43282</v>
      </c>
      <c r="F2" s="16"/>
      <c r="H2" s="463" t="s">
        <v>160</v>
      </c>
      <c r="I2" s="464"/>
      <c r="J2" s="278"/>
      <c r="K2" s="279" t="s">
        <v>167</v>
      </c>
      <c r="L2" s="297" t="s">
        <v>166</v>
      </c>
      <c r="M2" s="192"/>
    </row>
    <row r="3" spans="1:22" ht="6" customHeight="1">
      <c r="A3" s="15"/>
      <c r="B3" s="193"/>
      <c r="C3" s="193"/>
      <c r="D3" s="193"/>
      <c r="E3" s="191"/>
      <c r="F3" s="191"/>
      <c r="G3" s="191"/>
      <c r="H3" s="191"/>
      <c r="I3" s="191"/>
      <c r="J3" s="191"/>
      <c r="K3" s="194"/>
      <c r="L3" s="195"/>
      <c r="M3" s="192"/>
      <c r="N3" s="231"/>
      <c r="U3" s="263"/>
    </row>
    <row r="4" spans="1:22" ht="20.100000000000001" customHeight="1">
      <c r="A4" s="15"/>
      <c r="B4" s="458" t="s">
        <v>2</v>
      </c>
      <c r="C4" s="458"/>
      <c r="D4" s="459"/>
      <c r="E4" s="460"/>
      <c r="F4" s="461"/>
      <c r="G4" s="461"/>
      <c r="H4" s="461"/>
      <c r="I4" s="461"/>
      <c r="J4" s="461"/>
      <c r="K4" s="461"/>
      <c r="L4" s="462"/>
      <c r="M4" s="17"/>
      <c r="N4" s="232"/>
      <c r="U4" s="263"/>
    </row>
    <row r="5" spans="1:22" ht="20.100000000000001" customHeight="1">
      <c r="A5" s="15"/>
      <c r="B5" s="458" t="s">
        <v>3</v>
      </c>
      <c r="C5" s="458"/>
      <c r="D5" s="459"/>
      <c r="E5" s="460"/>
      <c r="F5" s="461"/>
      <c r="G5" s="461"/>
      <c r="H5" s="461"/>
      <c r="I5" s="461"/>
      <c r="J5" s="461"/>
      <c r="K5" s="461"/>
      <c r="L5" s="462"/>
      <c r="M5" s="17"/>
      <c r="U5" s="263"/>
    </row>
    <row r="6" spans="1:22" ht="20.100000000000001" customHeight="1">
      <c r="A6" s="15"/>
      <c r="B6" s="458" t="s">
        <v>4</v>
      </c>
      <c r="C6" s="458"/>
      <c r="D6" s="459"/>
      <c r="E6" s="460"/>
      <c r="F6" s="461"/>
      <c r="G6" s="461"/>
      <c r="H6" s="461"/>
      <c r="I6" s="461"/>
      <c r="J6" s="461"/>
      <c r="K6" s="461"/>
      <c r="L6" s="462"/>
      <c r="M6" s="17"/>
      <c r="U6" s="263"/>
    </row>
    <row r="7" spans="1:22" ht="6" customHeight="1">
      <c r="A7" s="15"/>
      <c r="B7" s="149"/>
      <c r="C7" s="149"/>
      <c r="D7" s="149"/>
      <c r="E7" s="196"/>
      <c r="F7" s="196"/>
      <c r="G7" s="196"/>
      <c r="H7" s="196"/>
      <c r="I7" s="196"/>
      <c r="J7" s="196"/>
      <c r="K7" s="196"/>
      <c r="L7" s="196"/>
      <c r="M7" s="17"/>
    </row>
    <row r="8" spans="1:22" ht="20.100000000000001" customHeight="1">
      <c r="A8" s="15"/>
      <c r="B8" s="450" t="s">
        <v>137</v>
      </c>
      <c r="C8" s="451"/>
      <c r="D8" s="451"/>
      <c r="E8" s="451" t="s">
        <v>5</v>
      </c>
      <c r="F8" s="451"/>
      <c r="G8" s="451"/>
      <c r="H8" s="451" t="s">
        <v>6</v>
      </c>
      <c r="I8" s="451"/>
      <c r="J8" s="451"/>
      <c r="K8" s="205" t="s">
        <v>7</v>
      </c>
      <c r="L8" s="190"/>
      <c r="M8" s="17"/>
    </row>
    <row r="9" spans="1:22" ht="20.100000000000001" customHeight="1">
      <c r="A9" s="15"/>
      <c r="B9" s="450" t="s">
        <v>138</v>
      </c>
      <c r="C9" s="451"/>
      <c r="D9" s="452"/>
      <c r="E9" s="453"/>
      <c r="F9" s="454"/>
      <c r="G9" s="455"/>
      <c r="H9" s="453"/>
      <c r="I9" s="454"/>
      <c r="J9" s="455"/>
      <c r="K9" s="456"/>
      <c r="L9" s="457"/>
      <c r="M9" s="17"/>
    </row>
    <row r="10" spans="1:22" ht="20.100000000000001" customHeight="1">
      <c r="A10" s="15"/>
      <c r="B10" s="450" t="s">
        <v>8</v>
      </c>
      <c r="C10" s="451"/>
      <c r="D10" s="452"/>
      <c r="E10" s="453"/>
      <c r="F10" s="454"/>
      <c r="G10" s="455"/>
      <c r="H10" s="453"/>
      <c r="I10" s="454"/>
      <c r="J10" s="455"/>
      <c r="K10" s="456"/>
      <c r="L10" s="457"/>
      <c r="M10" s="17"/>
    </row>
    <row r="11" spans="1:22" ht="20.100000000000001" customHeight="1">
      <c r="A11" s="197"/>
      <c r="B11" s="465" t="s">
        <v>161</v>
      </c>
      <c r="C11" s="466"/>
      <c r="D11" s="467"/>
      <c r="E11" s="453"/>
      <c r="F11" s="454"/>
      <c r="G11" s="455"/>
      <c r="H11" s="453"/>
      <c r="I11" s="454"/>
      <c r="J11" s="455"/>
      <c r="K11" s="456"/>
      <c r="L11" s="457"/>
      <c r="M11" s="197"/>
    </row>
    <row r="12" spans="1:22" s="89" customFormat="1" ht="6" customHeight="1">
      <c r="A12" s="269"/>
      <c r="B12" s="198"/>
      <c r="C12" s="198"/>
      <c r="D12" s="198"/>
      <c r="E12" s="188"/>
      <c r="F12" s="188"/>
      <c r="G12" s="188"/>
      <c r="H12" s="188"/>
      <c r="I12" s="188"/>
      <c r="J12" s="188"/>
      <c r="K12" s="199"/>
      <c r="L12" s="199"/>
      <c r="M12" s="270"/>
      <c r="N12" s="233"/>
      <c r="O12" s="233"/>
      <c r="P12" s="233"/>
      <c r="Q12" s="233"/>
      <c r="R12" s="233"/>
      <c r="S12" s="233"/>
      <c r="V12" s="5"/>
    </row>
    <row r="13" spans="1:22" ht="20.100000000000001" customHeight="1">
      <c r="A13" s="15"/>
      <c r="B13" s="449" t="s">
        <v>139</v>
      </c>
      <c r="C13" s="449"/>
      <c r="D13" s="449"/>
      <c r="E13" s="449"/>
      <c r="F13" s="449"/>
      <c r="G13" s="449"/>
      <c r="H13" s="449"/>
      <c r="I13" s="449"/>
      <c r="J13" s="449"/>
      <c r="K13" s="472"/>
      <c r="L13" s="473"/>
      <c r="M13" s="17"/>
      <c r="O13" s="234"/>
    </row>
    <row r="14" spans="1:22" ht="20.100000000000001" customHeight="1">
      <c r="A14" s="15"/>
      <c r="B14" s="458" t="s">
        <v>209</v>
      </c>
      <c r="C14" s="458"/>
      <c r="D14" s="458"/>
      <c r="E14" s="458"/>
      <c r="F14" s="458"/>
      <c r="G14" s="458"/>
      <c r="H14" s="458"/>
      <c r="I14" s="458"/>
      <c r="J14" s="458"/>
      <c r="K14" s="474"/>
      <c r="L14" s="475"/>
      <c r="M14" s="17"/>
      <c r="O14" s="234"/>
    </row>
    <row r="15" spans="1:22" ht="20.100000000000001" customHeight="1">
      <c r="A15" s="15"/>
      <c r="B15" s="449" t="s">
        <v>140</v>
      </c>
      <c r="C15" s="449"/>
      <c r="D15" s="449"/>
      <c r="E15" s="449"/>
      <c r="F15" s="449"/>
      <c r="G15" s="449"/>
      <c r="H15" s="449"/>
      <c r="I15" s="449"/>
      <c r="J15" s="449"/>
      <c r="K15" s="474"/>
      <c r="L15" s="475"/>
      <c r="M15" s="17"/>
      <c r="O15" s="234"/>
    </row>
    <row r="16" spans="1:22" ht="20.100000000000001" customHeight="1">
      <c r="A16" s="15"/>
      <c r="B16" s="476" t="s">
        <v>151</v>
      </c>
      <c r="C16" s="476"/>
      <c r="D16" s="476"/>
      <c r="E16" s="476"/>
      <c r="F16" s="476"/>
      <c r="G16" s="476"/>
      <c r="H16" s="476"/>
      <c r="I16" s="476"/>
      <c r="J16" s="476"/>
      <c r="K16" s="476"/>
      <c r="L16" s="476"/>
      <c r="M16" s="17"/>
    </row>
    <row r="17" spans="1:19" ht="35.1" customHeight="1">
      <c r="A17" s="15"/>
      <c r="B17" s="477"/>
      <c r="C17" s="478"/>
      <c r="D17" s="478"/>
      <c r="E17" s="478"/>
      <c r="F17" s="478"/>
      <c r="G17" s="478"/>
      <c r="H17" s="478"/>
      <c r="I17" s="478"/>
      <c r="J17" s="478"/>
      <c r="K17" s="478"/>
      <c r="L17" s="479"/>
      <c r="M17" s="17"/>
    </row>
    <row r="18" spans="1:19" ht="6" customHeight="1">
      <c r="A18" s="15"/>
      <c r="B18" s="200"/>
      <c r="C18" s="200"/>
      <c r="D18" s="200"/>
      <c r="E18" s="200"/>
      <c r="F18" s="200"/>
      <c r="G18" s="200"/>
      <c r="H18" s="200"/>
      <c r="I18" s="200"/>
      <c r="J18" s="200"/>
      <c r="K18" s="200"/>
      <c r="L18" s="200"/>
      <c r="M18" s="17"/>
    </row>
    <row r="19" spans="1:19" s="204" customFormat="1" ht="20.100000000000001" customHeight="1">
      <c r="A19" s="202"/>
      <c r="B19" s="458" t="s">
        <v>9</v>
      </c>
      <c r="C19" s="458"/>
      <c r="D19" s="458"/>
      <c r="E19" s="458"/>
      <c r="F19" s="280"/>
      <c r="G19" s="281" t="s">
        <v>168</v>
      </c>
      <c r="H19" s="282" t="s">
        <v>169</v>
      </c>
      <c r="I19" s="283"/>
      <c r="J19" s="271"/>
      <c r="K19" s="193"/>
      <c r="L19" s="271"/>
      <c r="M19" s="203"/>
      <c r="N19" s="235"/>
      <c r="O19" s="235"/>
      <c r="P19" s="235"/>
      <c r="Q19" s="235"/>
      <c r="R19" s="235"/>
      <c r="S19" s="235"/>
    </row>
    <row r="20" spans="1:19" s="283" customFormat="1" ht="20.100000000000001" customHeight="1">
      <c r="A20" s="284"/>
      <c r="B20" s="476" t="s">
        <v>141</v>
      </c>
      <c r="C20" s="476"/>
      <c r="D20" s="476"/>
      <c r="E20" s="476"/>
      <c r="F20" s="476"/>
      <c r="G20" s="476"/>
      <c r="H20" s="476"/>
      <c r="I20" s="476"/>
      <c r="J20" s="476"/>
      <c r="K20" s="476"/>
      <c r="L20" s="476"/>
      <c r="M20" s="285"/>
      <c r="N20" s="286"/>
      <c r="O20" s="286"/>
      <c r="P20" s="286"/>
      <c r="Q20" s="286"/>
      <c r="R20" s="286"/>
      <c r="S20" s="286"/>
    </row>
    <row r="21" spans="1:19" ht="55.05" customHeight="1">
      <c r="A21" s="15"/>
      <c r="B21" s="480"/>
      <c r="C21" s="481"/>
      <c r="D21" s="481"/>
      <c r="E21" s="481"/>
      <c r="F21" s="481"/>
      <c r="G21" s="481"/>
      <c r="H21" s="481"/>
      <c r="I21" s="481"/>
      <c r="J21" s="481"/>
      <c r="K21" s="481"/>
      <c r="L21" s="482"/>
      <c r="M21" s="17"/>
    </row>
    <row r="22" spans="1:19" ht="5.0999999999999996" customHeight="1">
      <c r="A22" s="15"/>
      <c r="B22" s="256"/>
      <c r="C22" s="198"/>
      <c r="D22" s="198"/>
      <c r="E22" s="188"/>
      <c r="F22" s="188"/>
      <c r="G22" s="188"/>
      <c r="H22" s="188"/>
      <c r="I22" s="188"/>
      <c r="J22" s="188"/>
      <c r="K22" s="189"/>
      <c r="L22" s="189"/>
      <c r="M22" s="17"/>
    </row>
    <row r="23" spans="1:19" s="204" customFormat="1" ht="17.100000000000001" customHeight="1">
      <c r="A23" s="202"/>
      <c r="B23" s="201" t="s">
        <v>170</v>
      </c>
      <c r="C23" s="201"/>
      <c r="D23" s="201"/>
      <c r="E23" s="201"/>
      <c r="F23" s="201"/>
      <c r="G23" s="201"/>
      <c r="H23" s="201"/>
      <c r="I23" s="201"/>
      <c r="J23" s="201"/>
      <c r="K23" s="292" t="s">
        <v>171</v>
      </c>
      <c r="L23" s="296" t="s">
        <v>172</v>
      </c>
      <c r="M23" s="203"/>
      <c r="N23" s="235"/>
      <c r="O23" s="235"/>
      <c r="P23" s="235"/>
      <c r="Q23" s="235"/>
      <c r="R23" s="235"/>
      <c r="S23" s="235"/>
    </row>
    <row r="24" spans="1:19" s="204" customFormat="1" ht="17.100000000000001" customHeight="1">
      <c r="A24" s="202"/>
      <c r="B24" s="458" t="s">
        <v>142</v>
      </c>
      <c r="C24" s="458"/>
      <c r="D24" s="458"/>
      <c r="E24" s="458"/>
      <c r="F24" s="458"/>
      <c r="G24" s="458"/>
      <c r="H24" s="458"/>
      <c r="I24" s="458"/>
      <c r="J24" s="458"/>
      <c r="K24" s="458"/>
      <c r="L24" s="210"/>
      <c r="M24" s="203"/>
      <c r="N24" s="235"/>
      <c r="O24" s="235"/>
      <c r="P24" s="235"/>
      <c r="Q24" s="235"/>
      <c r="R24" s="235"/>
      <c r="S24" s="235"/>
    </row>
    <row r="25" spans="1:19" s="204" customFormat="1" ht="55.05" customHeight="1">
      <c r="A25" s="202"/>
      <c r="B25" s="468"/>
      <c r="C25" s="469"/>
      <c r="D25" s="469"/>
      <c r="E25" s="469"/>
      <c r="F25" s="469"/>
      <c r="G25" s="469"/>
      <c r="H25" s="469"/>
      <c r="I25" s="469"/>
      <c r="J25" s="469"/>
      <c r="K25" s="469"/>
      <c r="L25" s="470"/>
      <c r="M25" s="203"/>
      <c r="N25" s="235"/>
      <c r="O25" s="235"/>
      <c r="P25" s="235"/>
      <c r="Q25" s="235"/>
      <c r="R25" s="235"/>
      <c r="S25" s="235"/>
    </row>
    <row r="26" spans="1:19" s="204" customFormat="1" ht="5.0999999999999996" customHeight="1">
      <c r="A26" s="202"/>
      <c r="B26" s="261"/>
      <c r="C26" s="261"/>
      <c r="D26" s="261"/>
      <c r="E26" s="261"/>
      <c r="F26" s="261"/>
      <c r="G26" s="261"/>
      <c r="H26" s="261"/>
      <c r="I26" s="261"/>
      <c r="J26" s="261"/>
      <c r="K26" s="261"/>
      <c r="L26" s="194"/>
      <c r="M26" s="203"/>
      <c r="N26" s="235"/>
      <c r="O26" s="235"/>
      <c r="P26" s="235"/>
      <c r="Q26" s="235"/>
      <c r="R26" s="235"/>
      <c r="S26" s="235"/>
    </row>
    <row r="27" spans="1:19" s="204" customFormat="1" ht="17.100000000000001" customHeight="1">
      <c r="A27" s="202"/>
      <c r="B27" s="458" t="s">
        <v>208</v>
      </c>
      <c r="C27" s="458"/>
      <c r="D27" s="471"/>
      <c r="E27" s="471"/>
      <c r="F27" s="201"/>
      <c r="G27" s="201"/>
      <c r="H27" s="201"/>
      <c r="I27" s="201"/>
      <c r="J27" s="201"/>
      <c r="K27" s="201"/>
      <c r="L27" s="201"/>
      <c r="M27" s="203"/>
      <c r="N27" s="235"/>
      <c r="O27" s="235"/>
      <c r="P27" s="235"/>
      <c r="Q27" s="235"/>
      <c r="R27" s="235"/>
      <c r="S27" s="235"/>
    </row>
    <row r="28" spans="1:19" s="204" customFormat="1" ht="14.4">
      <c r="A28" s="202"/>
      <c r="B28" s="201" t="s">
        <v>224</v>
      </c>
      <c r="C28" s="260"/>
      <c r="D28" s="260"/>
      <c r="E28" s="293"/>
      <c r="F28" s="293"/>
      <c r="G28" s="293"/>
      <c r="H28" s="293"/>
      <c r="I28" s="293"/>
      <c r="J28" s="293"/>
      <c r="K28" s="294"/>
      <c r="L28" s="194"/>
      <c r="M28" s="203"/>
      <c r="N28" s="235"/>
      <c r="O28" s="235"/>
      <c r="P28" s="235"/>
      <c r="Q28" s="235"/>
      <c r="R28" s="235"/>
      <c r="S28" s="235"/>
    </row>
    <row r="29" spans="1:19" s="204" customFormat="1" ht="6" customHeight="1">
      <c r="A29" s="202"/>
      <c r="B29" s="261"/>
      <c r="C29" s="261"/>
      <c r="D29" s="261"/>
      <c r="E29" s="261"/>
      <c r="F29" s="261"/>
      <c r="G29" s="261"/>
      <c r="H29" s="261"/>
      <c r="I29" s="261"/>
      <c r="J29" s="261"/>
      <c r="K29" s="261"/>
      <c r="L29" s="194"/>
      <c r="M29" s="203"/>
      <c r="N29" s="235"/>
      <c r="O29" s="235"/>
      <c r="P29" s="235"/>
      <c r="Q29" s="235"/>
      <c r="R29" s="235"/>
      <c r="S29" s="235"/>
    </row>
    <row r="30" spans="1:19" s="204" customFormat="1" ht="17.100000000000001" customHeight="1">
      <c r="A30" s="209"/>
      <c r="B30" s="205" t="s">
        <v>143</v>
      </c>
      <c r="C30" s="205"/>
      <c r="D30" s="205"/>
      <c r="E30" s="205"/>
      <c r="F30" s="287"/>
      <c r="G30" s="287"/>
      <c r="H30" s="287"/>
      <c r="I30" s="287"/>
      <c r="J30" s="287"/>
      <c r="K30" s="287"/>
      <c r="L30" s="287"/>
      <c r="M30" s="211"/>
      <c r="N30" s="235"/>
      <c r="O30" s="235"/>
      <c r="P30" s="235"/>
      <c r="Q30" s="235"/>
      <c r="R30" s="235"/>
      <c r="S30" s="235"/>
    </row>
    <row r="31" spans="1:19" s="204" customFormat="1" ht="17.100000000000001" customHeight="1">
      <c r="A31" s="202"/>
      <c r="B31" s="201" t="s">
        <v>144</v>
      </c>
      <c r="C31" s="260"/>
      <c r="D31" s="260"/>
      <c r="E31" s="193"/>
      <c r="F31" s="257"/>
      <c r="G31" s="488"/>
      <c r="H31" s="489"/>
      <c r="I31" s="490" t="s">
        <v>145</v>
      </c>
      <c r="J31" s="491"/>
      <c r="K31" s="492"/>
      <c r="L31" s="493"/>
      <c r="M31" s="208"/>
      <c r="N31" s="235"/>
      <c r="O31" s="235"/>
      <c r="P31" s="235"/>
      <c r="Q31" s="235"/>
      <c r="R31" s="235"/>
      <c r="S31" s="235"/>
    </row>
    <row r="32" spans="1:19" s="204" customFormat="1" ht="5.0999999999999996" customHeight="1">
      <c r="A32" s="288"/>
      <c r="B32" s="289"/>
      <c r="C32" s="289"/>
      <c r="D32" s="289"/>
      <c r="E32" s="289"/>
      <c r="F32" s="289"/>
      <c r="G32" s="289"/>
      <c r="H32" s="289"/>
      <c r="I32" s="289"/>
      <c r="J32" s="289"/>
      <c r="K32" s="206"/>
      <c r="L32" s="206"/>
      <c r="M32" s="207"/>
      <c r="N32" s="235"/>
      <c r="O32" s="235"/>
      <c r="P32" s="235"/>
      <c r="Q32" s="235"/>
      <c r="R32" s="235"/>
      <c r="S32" s="235"/>
    </row>
    <row r="33" spans="1:19" s="204" customFormat="1" ht="14.4">
      <c r="A33" s="209"/>
      <c r="B33" s="451" t="s">
        <v>146</v>
      </c>
      <c r="C33" s="451"/>
      <c r="D33" s="451"/>
      <c r="E33" s="451"/>
      <c r="F33" s="451"/>
      <c r="G33" s="451"/>
      <c r="H33" s="451"/>
      <c r="I33" s="451"/>
      <c r="J33" s="451"/>
      <c r="K33" s="451"/>
      <c r="L33" s="210"/>
      <c r="M33" s="211"/>
      <c r="N33" s="235"/>
      <c r="O33" s="235"/>
      <c r="P33" s="235"/>
      <c r="Q33" s="235"/>
      <c r="R33" s="235"/>
      <c r="S33" s="235"/>
    </row>
    <row r="34" spans="1:19" s="204" customFormat="1" ht="20.100000000000001" customHeight="1">
      <c r="A34" s="202"/>
      <c r="B34" s="450" t="s">
        <v>147</v>
      </c>
      <c r="C34" s="451"/>
      <c r="D34" s="486"/>
      <c r="E34" s="486"/>
      <c r="F34" s="486"/>
      <c r="G34" s="487"/>
      <c r="H34" s="212" t="s">
        <v>148</v>
      </c>
      <c r="I34" s="494"/>
      <c r="J34" s="494"/>
      <c r="K34" s="494"/>
      <c r="L34" s="495"/>
      <c r="M34" s="203"/>
      <c r="N34" s="235"/>
      <c r="O34" s="235"/>
      <c r="P34" s="235"/>
      <c r="Q34" s="235"/>
      <c r="R34" s="235"/>
      <c r="S34" s="235"/>
    </row>
    <row r="35" spans="1:19" s="204" customFormat="1" ht="20.100000000000001" customHeight="1">
      <c r="A35" s="202"/>
      <c r="B35" s="258" t="s">
        <v>149</v>
      </c>
      <c r="C35" s="483"/>
      <c r="D35" s="483"/>
      <c r="E35" s="483"/>
      <c r="F35" s="483"/>
      <c r="G35" s="484"/>
      <c r="H35" s="213" t="s">
        <v>150</v>
      </c>
      <c r="I35" s="485"/>
      <c r="J35" s="486"/>
      <c r="K35" s="486"/>
      <c r="L35" s="487"/>
      <c r="M35" s="203"/>
      <c r="N35" s="235"/>
      <c r="O35" s="235"/>
      <c r="P35" s="235"/>
      <c r="Q35" s="235"/>
      <c r="R35" s="235"/>
      <c r="S35" s="235"/>
    </row>
    <row r="36" spans="1:19" ht="5.0999999999999996" customHeight="1">
      <c r="A36" s="6"/>
      <c r="B36" s="18"/>
      <c r="C36" s="18"/>
      <c r="D36" s="18"/>
      <c r="E36" s="18"/>
      <c r="F36" s="18"/>
      <c r="G36" s="18"/>
      <c r="H36" s="18"/>
      <c r="I36" s="18"/>
      <c r="J36" s="18"/>
      <c r="K36" s="19"/>
      <c r="L36" s="19"/>
      <c r="M36" s="7"/>
    </row>
    <row r="37" spans="1:19">
      <c r="B37" s="16"/>
      <c r="F37" s="16"/>
      <c r="G37" s="16"/>
    </row>
    <row r="38" spans="1:19">
      <c r="B38" s="16"/>
      <c r="F38" s="16"/>
      <c r="G38" s="16"/>
    </row>
    <row r="39" spans="1:19">
      <c r="B39" s="16"/>
      <c r="F39" s="16"/>
      <c r="G39" s="16"/>
    </row>
    <row r="40" spans="1:19">
      <c r="B40" s="16"/>
      <c r="F40" s="16"/>
      <c r="G40" s="16"/>
    </row>
    <row r="41" spans="1:19">
      <c r="B41" s="16"/>
      <c r="F41" s="16"/>
      <c r="G41" s="16"/>
    </row>
    <row r="42" spans="1:19">
      <c r="B42" s="16"/>
      <c r="F42" s="16"/>
      <c r="G42" s="16"/>
    </row>
    <row r="43" spans="1:19">
      <c r="B43" s="16"/>
      <c r="F43" s="16"/>
      <c r="G43" s="16"/>
    </row>
    <row r="44" spans="1:19">
      <c r="B44" s="16"/>
      <c r="F44" s="16"/>
      <c r="G44" s="16"/>
    </row>
    <row r="45" spans="1:19">
      <c r="B45" s="16"/>
      <c r="F45" s="16"/>
      <c r="G45" s="16"/>
    </row>
    <row r="46" spans="1:19">
      <c r="B46" s="16"/>
      <c r="F46" s="16"/>
      <c r="G46" s="16"/>
    </row>
    <row r="47" spans="1:19">
      <c r="B47" s="16"/>
      <c r="F47" s="16"/>
      <c r="G47" s="16"/>
    </row>
    <row r="48" spans="1:19">
      <c r="B48" s="16"/>
      <c r="F48" s="16"/>
      <c r="G48" s="16"/>
    </row>
  </sheetData>
  <sheetProtection algorithmName="SHA-512" hashValue="sAAkzzkeLjgVDzUrYeS+K5chuRV9VdE6ELfroagmdZ0gc3IKaUiNj8xyUlJEj408qFip2fMsYLny0jPO1Dlepw==" saltValue="9EfhjqWsW5OCVbzfKR7+tw==" spinCount="100000" sheet="1" formatCells="0" formatColumns="0" formatRows="0"/>
  <mergeCells count="47">
    <mergeCell ref="C35:G35"/>
    <mergeCell ref="I35:L35"/>
    <mergeCell ref="G31:H31"/>
    <mergeCell ref="I31:J31"/>
    <mergeCell ref="K31:L31"/>
    <mergeCell ref="B33:K33"/>
    <mergeCell ref="B34:C34"/>
    <mergeCell ref="D34:G34"/>
    <mergeCell ref="I34:L34"/>
    <mergeCell ref="B24:K24"/>
    <mergeCell ref="B25:L25"/>
    <mergeCell ref="D27:E27"/>
    <mergeCell ref="B13:J13"/>
    <mergeCell ref="K13:L13"/>
    <mergeCell ref="B14:J14"/>
    <mergeCell ref="K14:L14"/>
    <mergeCell ref="B15:J15"/>
    <mergeCell ref="K15:L15"/>
    <mergeCell ref="B19:E19"/>
    <mergeCell ref="B27:C27"/>
    <mergeCell ref="B16:L16"/>
    <mergeCell ref="B17:L17"/>
    <mergeCell ref="B20:L20"/>
    <mergeCell ref="B21:L21"/>
    <mergeCell ref="B10:D10"/>
    <mergeCell ref="E10:G10"/>
    <mergeCell ref="H10:J10"/>
    <mergeCell ref="K10:L10"/>
    <mergeCell ref="B11:D11"/>
    <mergeCell ref="E11:G11"/>
    <mergeCell ref="H11:J11"/>
    <mergeCell ref="K11:L11"/>
    <mergeCell ref="B2:C2"/>
    <mergeCell ref="B9:D9"/>
    <mergeCell ref="E9:G9"/>
    <mergeCell ref="H9:J9"/>
    <mergeCell ref="K9:L9"/>
    <mergeCell ref="B4:D4"/>
    <mergeCell ref="E4:L4"/>
    <mergeCell ref="B5:D5"/>
    <mergeCell ref="E5:L5"/>
    <mergeCell ref="B6:D6"/>
    <mergeCell ref="E6:L6"/>
    <mergeCell ref="B8:D8"/>
    <mergeCell ref="E8:G8"/>
    <mergeCell ref="H8:J8"/>
    <mergeCell ref="H2:I2"/>
  </mergeCells>
  <printOptions horizontalCentered="1" verticalCentered="1"/>
  <pageMargins left="0.25" right="0.25" top="0.75" bottom="0.75" header="0.3" footer="0.3"/>
  <pageSetup orientation="portrait" r:id="rId1"/>
  <headerFooter>
    <oddHeader>&amp;CGeneral Information</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2061" r:id="rId4" name="Check Box 13">
              <controlPr defaultSize="0" autoFill="0" autoLine="0" autoPict="0">
                <anchor moveWithCells="1">
                  <from>
                    <xdr:col>9</xdr:col>
                    <xdr:colOff>144780</xdr:colOff>
                    <xdr:row>1</xdr:row>
                    <xdr:rowOff>53340</xdr:rowOff>
                  </from>
                  <to>
                    <xdr:col>10</xdr:col>
                    <xdr:colOff>68580</xdr:colOff>
                    <xdr:row>1</xdr:row>
                    <xdr:rowOff>266700</xdr:rowOff>
                  </to>
                </anchor>
              </controlPr>
            </control>
          </mc:Choice>
        </mc:AlternateContent>
        <mc:AlternateContent xmlns:mc="http://schemas.openxmlformats.org/markup-compatibility/2006">
          <mc:Choice Requires="x14">
            <control shapeId="2062" r:id="rId5" name="Check Box 14">
              <controlPr defaultSize="0" autoFill="0" autoLine="0" autoPict="0">
                <anchor moveWithCells="1">
                  <from>
                    <xdr:col>10</xdr:col>
                    <xdr:colOff>495300</xdr:colOff>
                    <xdr:row>1</xdr:row>
                    <xdr:rowOff>38100</xdr:rowOff>
                  </from>
                  <to>
                    <xdr:col>11</xdr:col>
                    <xdr:colOff>167640</xdr:colOff>
                    <xdr:row>1</xdr:row>
                    <xdr:rowOff>259080</xdr:rowOff>
                  </to>
                </anchor>
              </controlPr>
            </control>
          </mc:Choice>
        </mc:AlternateContent>
        <mc:AlternateContent xmlns:mc="http://schemas.openxmlformats.org/markup-compatibility/2006">
          <mc:Choice Requires="x14">
            <control shapeId="2067" r:id="rId6" name="Check Box 19">
              <controlPr defaultSize="0" autoFill="0" autoLine="0" autoPict="0">
                <anchor moveWithCells="1">
                  <from>
                    <xdr:col>5</xdr:col>
                    <xdr:colOff>152400</xdr:colOff>
                    <xdr:row>18</xdr:row>
                    <xdr:rowOff>30480</xdr:rowOff>
                  </from>
                  <to>
                    <xdr:col>6</xdr:col>
                    <xdr:colOff>30480</xdr:colOff>
                    <xdr:row>18</xdr:row>
                    <xdr:rowOff>243840</xdr:rowOff>
                  </to>
                </anchor>
              </controlPr>
            </control>
          </mc:Choice>
        </mc:AlternateContent>
        <mc:AlternateContent xmlns:mc="http://schemas.openxmlformats.org/markup-compatibility/2006">
          <mc:Choice Requires="x14">
            <control shapeId="2068" r:id="rId7" name="Check Box 20">
              <controlPr defaultSize="0" autoFill="0" autoLine="0" autoPict="0">
                <anchor moveWithCells="1">
                  <from>
                    <xdr:col>6</xdr:col>
                    <xdr:colOff>320040</xdr:colOff>
                    <xdr:row>18</xdr:row>
                    <xdr:rowOff>22860</xdr:rowOff>
                  </from>
                  <to>
                    <xdr:col>7</xdr:col>
                    <xdr:colOff>53340</xdr:colOff>
                    <xdr:row>18</xdr:row>
                    <xdr:rowOff>228600</xdr:rowOff>
                  </to>
                </anchor>
              </controlPr>
            </control>
          </mc:Choice>
        </mc:AlternateContent>
        <mc:AlternateContent xmlns:mc="http://schemas.openxmlformats.org/markup-compatibility/2006">
          <mc:Choice Requires="x14">
            <control shapeId="2069" r:id="rId8" name="Check Box 21">
              <controlPr defaultSize="0" autoFill="0" autoLine="0" autoPict="0">
                <anchor moveWithCells="1">
                  <from>
                    <xdr:col>10</xdr:col>
                    <xdr:colOff>175260</xdr:colOff>
                    <xdr:row>22</xdr:row>
                    <xdr:rowOff>0</xdr:rowOff>
                  </from>
                  <to>
                    <xdr:col>10</xdr:col>
                    <xdr:colOff>419100</xdr:colOff>
                    <xdr:row>23</xdr:row>
                    <xdr:rowOff>0</xdr:rowOff>
                  </to>
                </anchor>
              </controlPr>
            </control>
          </mc:Choice>
        </mc:AlternateContent>
        <mc:AlternateContent xmlns:mc="http://schemas.openxmlformats.org/markup-compatibility/2006">
          <mc:Choice Requires="x14">
            <control shapeId="2070" r:id="rId9" name="Check Box 22">
              <controlPr defaultSize="0" autoFill="0" autoLine="0" autoPict="0">
                <anchor moveWithCells="1">
                  <from>
                    <xdr:col>11</xdr:col>
                    <xdr:colOff>0</xdr:colOff>
                    <xdr:row>22</xdr:row>
                    <xdr:rowOff>0</xdr:rowOff>
                  </from>
                  <to>
                    <xdr:col>11</xdr:col>
                    <xdr:colOff>251460</xdr:colOff>
                    <xdr:row>23</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FFFF00"/>
    <pageSetUpPr fitToPage="1"/>
  </sheetPr>
  <dimension ref="A1:F50"/>
  <sheetViews>
    <sheetView zoomScaleNormal="100" workbookViewId="0">
      <selection activeCell="D7" sqref="D7"/>
    </sheetView>
  </sheetViews>
  <sheetFormatPr defaultRowHeight="14.4"/>
  <cols>
    <col min="1" max="1" width="45.21875" customWidth="1"/>
    <col min="2" max="2" width="14.44140625" customWidth="1"/>
    <col min="3" max="3" width="13.21875" customWidth="1"/>
    <col min="4" max="4" width="15.5546875" customWidth="1"/>
    <col min="5" max="5" width="17.5546875" customWidth="1"/>
  </cols>
  <sheetData>
    <row r="1" spans="1:6" ht="18">
      <c r="A1" s="74" t="s">
        <v>128</v>
      </c>
      <c r="B1" s="75"/>
      <c r="C1" s="75"/>
      <c r="D1" s="75"/>
      <c r="E1" s="76"/>
      <c r="F1" s="51"/>
    </row>
    <row r="2" spans="1:6" ht="18">
      <c r="A2" s="74"/>
      <c r="B2" s="75"/>
      <c r="C2" s="75"/>
      <c r="D2" s="75"/>
      <c r="E2" s="76"/>
      <c r="F2" s="51"/>
    </row>
    <row r="3" spans="1:6" ht="18">
      <c r="A3" s="74"/>
      <c r="B3" s="75"/>
      <c r="C3" s="75"/>
      <c r="D3" s="75"/>
      <c r="E3" s="76"/>
      <c r="F3" s="51"/>
    </row>
    <row r="4" spans="1:6" ht="18">
      <c r="A4" s="51"/>
      <c r="B4" s="75"/>
      <c r="C4" s="77"/>
      <c r="D4" s="75"/>
      <c r="E4" s="75"/>
      <c r="F4" s="51"/>
    </row>
    <row r="5" spans="1:6" ht="18">
      <c r="A5" s="75"/>
      <c r="B5" s="75"/>
      <c r="C5" s="77"/>
      <c r="D5" s="75"/>
      <c r="E5" s="75"/>
      <c r="F5" s="51"/>
    </row>
    <row r="6" spans="1:6" ht="18">
      <c r="A6" s="20"/>
      <c r="B6" s="87"/>
      <c r="C6" s="77"/>
      <c r="D6" s="75"/>
      <c r="E6" s="75"/>
      <c r="F6" s="51"/>
    </row>
    <row r="7" spans="1:6" ht="18">
      <c r="A7" s="88"/>
      <c r="B7" s="87"/>
      <c r="C7" s="77"/>
      <c r="D7" s="75"/>
      <c r="E7" s="75"/>
      <c r="F7" s="51"/>
    </row>
    <row r="8" spans="1:6" ht="15.6">
      <c r="A8" s="11"/>
      <c r="B8" s="11"/>
      <c r="C8" s="78"/>
      <c r="D8" s="11"/>
      <c r="E8" s="11"/>
      <c r="F8" s="51"/>
    </row>
    <row r="9" spans="1:6" ht="15.6">
      <c r="A9" s="85" t="s">
        <v>67</v>
      </c>
      <c r="B9" s="79" t="s">
        <v>1</v>
      </c>
      <c r="C9" s="80" t="s">
        <v>1</v>
      </c>
      <c r="D9" s="81"/>
      <c r="E9" s="11"/>
      <c r="F9" s="51"/>
    </row>
    <row r="10" spans="1:6" ht="15.6">
      <c r="A10" s="496" t="s">
        <v>1</v>
      </c>
      <c r="B10" s="497"/>
      <c r="C10" s="497"/>
      <c r="D10" s="497"/>
      <c r="E10" s="498"/>
      <c r="F10" s="51"/>
    </row>
    <row r="11" spans="1:6" ht="15.6">
      <c r="A11" s="499"/>
      <c r="B11" s="500"/>
      <c r="C11" s="500"/>
      <c r="D11" s="500"/>
      <c r="E11" s="501"/>
      <c r="F11" s="51"/>
    </row>
    <row r="12" spans="1:6" ht="15.6">
      <c r="A12" s="499"/>
      <c r="B12" s="500"/>
      <c r="C12" s="500"/>
      <c r="D12" s="500"/>
      <c r="E12" s="501"/>
      <c r="F12" s="51"/>
    </row>
    <row r="13" spans="1:6" ht="15.6">
      <c r="A13" s="499"/>
      <c r="B13" s="500"/>
      <c r="C13" s="500"/>
      <c r="D13" s="500"/>
      <c r="E13" s="501"/>
      <c r="F13" s="51"/>
    </row>
    <row r="14" spans="1:6" ht="15.6">
      <c r="A14" s="499"/>
      <c r="B14" s="500"/>
      <c r="C14" s="500"/>
      <c r="D14" s="500"/>
      <c r="E14" s="501"/>
      <c r="F14" s="51"/>
    </row>
    <row r="15" spans="1:6" ht="15.6">
      <c r="A15" s="499"/>
      <c r="B15" s="500"/>
      <c r="C15" s="500"/>
      <c r="D15" s="500"/>
      <c r="E15" s="501"/>
      <c r="F15" s="51"/>
    </row>
    <row r="16" spans="1:6" ht="15.6">
      <c r="A16" s="499"/>
      <c r="B16" s="500"/>
      <c r="C16" s="500"/>
      <c r="D16" s="500"/>
      <c r="E16" s="501"/>
      <c r="F16" s="51"/>
    </row>
    <row r="17" spans="1:6" ht="15.6">
      <c r="A17" s="499"/>
      <c r="B17" s="500"/>
      <c r="C17" s="500"/>
      <c r="D17" s="500"/>
      <c r="E17" s="501"/>
      <c r="F17" s="51"/>
    </row>
    <row r="18" spans="1:6" ht="15.6">
      <c r="A18" s="499"/>
      <c r="B18" s="500"/>
      <c r="C18" s="500"/>
      <c r="D18" s="500"/>
      <c r="E18" s="501"/>
      <c r="F18" s="51"/>
    </row>
    <row r="19" spans="1:6" ht="15.6">
      <c r="A19" s="499"/>
      <c r="B19" s="500"/>
      <c r="C19" s="500"/>
      <c r="D19" s="500"/>
      <c r="E19" s="501"/>
      <c r="F19" s="51"/>
    </row>
    <row r="20" spans="1:6" ht="15.6">
      <c r="A20" s="499"/>
      <c r="B20" s="500"/>
      <c r="C20" s="500"/>
      <c r="D20" s="500"/>
      <c r="E20" s="501"/>
      <c r="F20" s="51"/>
    </row>
    <row r="21" spans="1:6" ht="15.6">
      <c r="A21" s="499"/>
      <c r="B21" s="500"/>
      <c r="C21" s="500"/>
      <c r="D21" s="500"/>
      <c r="E21" s="501"/>
      <c r="F21" s="51"/>
    </row>
    <row r="22" spans="1:6" ht="15.6">
      <c r="A22" s="499"/>
      <c r="B22" s="500"/>
      <c r="C22" s="500"/>
      <c r="D22" s="500"/>
      <c r="E22" s="501"/>
      <c r="F22" s="51"/>
    </row>
    <row r="23" spans="1:6" ht="15.6">
      <c r="A23" s="499"/>
      <c r="B23" s="500"/>
      <c r="C23" s="500"/>
      <c r="D23" s="500"/>
      <c r="E23" s="501"/>
      <c r="F23" s="51"/>
    </row>
    <row r="24" spans="1:6" ht="15.6">
      <c r="A24" s="499"/>
      <c r="B24" s="500"/>
      <c r="C24" s="500"/>
      <c r="D24" s="500"/>
      <c r="E24" s="501"/>
      <c r="F24" s="51"/>
    </row>
    <row r="25" spans="1:6" ht="15.6">
      <c r="A25" s="502"/>
      <c r="B25" s="503"/>
      <c r="C25" s="503"/>
      <c r="D25" s="503"/>
      <c r="E25" s="504"/>
      <c r="F25" s="51"/>
    </row>
    <row r="28" spans="1:6" ht="15.6">
      <c r="A28" s="83" t="s">
        <v>66</v>
      </c>
    </row>
    <row r="29" spans="1:6">
      <c r="A29" s="505"/>
      <c r="B29" s="506"/>
      <c r="C29" s="506"/>
      <c r="D29" s="506"/>
      <c r="E29" s="507"/>
    </row>
    <row r="30" spans="1:6">
      <c r="A30" s="508"/>
      <c r="B30" s="509"/>
      <c r="C30" s="509"/>
      <c r="D30" s="509"/>
      <c r="E30" s="510"/>
    </row>
    <row r="31" spans="1:6">
      <c r="A31" s="508"/>
      <c r="B31" s="509"/>
      <c r="C31" s="509"/>
      <c r="D31" s="509"/>
      <c r="E31" s="510"/>
    </row>
    <row r="32" spans="1:6">
      <c r="A32" s="508"/>
      <c r="B32" s="509"/>
      <c r="C32" s="509"/>
      <c r="D32" s="509"/>
      <c r="E32" s="510"/>
    </row>
    <row r="33" spans="1:5">
      <c r="A33" s="508"/>
      <c r="B33" s="509"/>
      <c r="C33" s="509"/>
      <c r="D33" s="509"/>
      <c r="E33" s="510"/>
    </row>
    <row r="34" spans="1:5">
      <c r="A34" s="508"/>
      <c r="B34" s="509"/>
      <c r="C34" s="509"/>
      <c r="D34" s="509"/>
      <c r="E34" s="510"/>
    </row>
    <row r="35" spans="1:5">
      <c r="A35" s="508"/>
      <c r="B35" s="509"/>
      <c r="C35" s="509"/>
      <c r="D35" s="509"/>
      <c r="E35" s="510"/>
    </row>
    <row r="36" spans="1:5">
      <c r="A36" s="508"/>
      <c r="B36" s="509"/>
      <c r="C36" s="509"/>
      <c r="D36" s="509"/>
      <c r="E36" s="510"/>
    </row>
    <row r="37" spans="1:5">
      <c r="A37" s="508"/>
      <c r="B37" s="509"/>
      <c r="C37" s="509"/>
      <c r="D37" s="509"/>
      <c r="E37" s="510"/>
    </row>
    <row r="38" spans="1:5">
      <c r="A38" s="508"/>
      <c r="B38" s="509"/>
      <c r="C38" s="509"/>
      <c r="D38" s="509"/>
      <c r="E38" s="510"/>
    </row>
    <row r="39" spans="1:5">
      <c r="A39" s="508"/>
      <c r="B39" s="509"/>
      <c r="C39" s="509"/>
      <c r="D39" s="509"/>
      <c r="E39" s="510"/>
    </row>
    <row r="40" spans="1:5">
      <c r="A40" s="508"/>
      <c r="B40" s="509"/>
      <c r="C40" s="509"/>
      <c r="D40" s="509"/>
      <c r="E40" s="510"/>
    </row>
    <row r="41" spans="1:5">
      <c r="A41" s="508"/>
      <c r="B41" s="509"/>
      <c r="C41" s="509"/>
      <c r="D41" s="509"/>
      <c r="E41" s="510"/>
    </row>
    <row r="42" spans="1:5">
      <c r="A42" s="508"/>
      <c r="B42" s="509"/>
      <c r="C42" s="509"/>
      <c r="D42" s="509"/>
      <c r="E42" s="510"/>
    </row>
    <row r="43" spans="1:5">
      <c r="A43" s="511"/>
      <c r="B43" s="512"/>
      <c r="C43" s="512"/>
      <c r="D43" s="512"/>
      <c r="E43" s="513"/>
    </row>
    <row r="44" spans="1:5">
      <c r="A44" s="84"/>
      <c r="B44" s="84"/>
      <c r="C44" s="84"/>
      <c r="D44" s="84"/>
      <c r="E44" s="84"/>
    </row>
    <row r="45" spans="1:5">
      <c r="A45" s="84"/>
      <c r="B45" s="84"/>
      <c r="C45" s="84"/>
      <c r="D45" s="84"/>
      <c r="E45" s="84"/>
    </row>
    <row r="46" spans="1:5">
      <c r="A46" s="84"/>
      <c r="B46" s="84"/>
      <c r="C46" s="84"/>
      <c r="D46" s="84"/>
      <c r="E46" s="84"/>
    </row>
    <row r="47" spans="1:5">
      <c r="A47" s="84"/>
      <c r="B47" s="84"/>
      <c r="C47" s="84"/>
      <c r="D47" s="84"/>
      <c r="E47" s="84"/>
    </row>
    <row r="48" spans="1:5">
      <c r="A48" s="84"/>
      <c r="B48" s="84"/>
      <c r="C48" s="84"/>
      <c r="D48" s="84"/>
      <c r="E48" s="84"/>
    </row>
    <row r="49" spans="1:5">
      <c r="A49" s="84"/>
      <c r="B49" s="84"/>
      <c r="C49" s="84"/>
      <c r="D49" s="84"/>
      <c r="E49" s="84"/>
    </row>
    <row r="50" spans="1:5">
      <c r="A50" s="84"/>
      <c r="B50" s="84"/>
      <c r="C50" s="84"/>
      <c r="D50" s="84"/>
      <c r="E50" s="84"/>
    </row>
  </sheetData>
  <sheetProtection algorithmName="SHA-512" hashValue="3ZTOq5A0JtE7T9Weh/8/Gp7QsotbHK2Rqw+qi9jDaQCEFknSpO8Mn7ODG+SyNWSN5zdWygJ8NCeliNtj95aT7g==" saltValue="mkjth+LjqzPyrT8IQ2UKlg==" spinCount="100000" sheet="1" formatCells="0" formatColumns="0"/>
  <customSheetViews>
    <customSheetView guid="{73E6BE55-0B95-42F6-BA8F-A2E5A364A48B}" showPageBreaks="1" fitToPage="1" printArea="1" view="pageLayout">
      <selection activeCell="B48" sqref="B48"/>
      <pageMargins left="0.7" right="0.7" top="0.75" bottom="0.75" header="0.3" footer="0.3"/>
      <printOptions horizontalCentered="1" verticalCentered="1"/>
      <pageSetup scale="71" orientation="landscape" r:id="rId1"/>
      <headerFooter>
        <oddHeader>&amp;CDepartment Notes Sheet</oddHeader>
        <oddFooter>Page &amp;P of &amp;N</oddFooter>
      </headerFooter>
    </customSheetView>
  </customSheetViews>
  <mergeCells count="2">
    <mergeCell ref="A10:E25"/>
    <mergeCell ref="A29:E43"/>
  </mergeCells>
  <printOptions horizontalCentered="1" verticalCentered="1"/>
  <pageMargins left="0.7" right="0.7" top="0.75" bottom="0.75" header="0.3" footer="0.3"/>
  <pageSetup scale="85" orientation="portrait" r:id="rId2"/>
  <headerFooter>
    <oddHeader>&amp;CDepartment Notes Sheet</oddHeader>
    <oddFooter>Page &amp;P of &amp;N</oddFooter>
  </headerFooter>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FF00"/>
    <pageSetUpPr fitToPage="1"/>
  </sheetPr>
  <dimension ref="A1:P55"/>
  <sheetViews>
    <sheetView zoomScaleNormal="100" workbookViewId="0">
      <selection activeCell="B27" sqref="B27"/>
    </sheetView>
  </sheetViews>
  <sheetFormatPr defaultColWidth="9.21875" defaultRowHeight="13.8"/>
  <cols>
    <col min="1" max="1" width="4.44140625" style="5" customWidth="1"/>
    <col min="2" max="2" width="9.5546875" style="5" customWidth="1"/>
    <col min="3" max="3" width="20.77734375" style="5" customWidth="1"/>
    <col min="4" max="10" width="14.21875" style="5" customWidth="1"/>
    <col min="11" max="16" width="9.21875" style="230"/>
    <col min="17" max="16384" width="9.21875" style="5"/>
  </cols>
  <sheetData>
    <row r="1" spans="1:16" s="3" customFormat="1" ht="18">
      <c r="A1" s="13" t="s">
        <v>220</v>
      </c>
      <c r="J1" s="4" t="str">
        <f>'Rate Application'!L1</f>
        <v>FY2018-19</v>
      </c>
      <c r="K1" s="236"/>
      <c r="L1" s="236"/>
      <c r="M1" s="236"/>
      <c r="N1" s="236"/>
      <c r="O1" s="236"/>
      <c r="P1" s="236"/>
    </row>
    <row r="2" spans="1:16" s="3" customFormat="1" ht="18">
      <c r="K2" s="236"/>
      <c r="L2" s="236"/>
      <c r="M2" s="236"/>
      <c r="N2" s="236"/>
      <c r="O2" s="236"/>
      <c r="P2" s="236"/>
    </row>
    <row r="3" spans="1:16" ht="25.05" customHeight="1">
      <c r="A3" s="15"/>
      <c r="B3" s="262" t="s">
        <v>110</v>
      </c>
      <c r="C3" s="262"/>
      <c r="D3" s="291"/>
      <c r="E3" s="515" t="str">
        <f>IF('Rate Application'!E6=0,"Please fill in Cell E6 on Rate Application Page",'Rate Application'!E6)</f>
        <v>Please fill in Cell E6 on Rate Application Page</v>
      </c>
      <c r="F3" s="516"/>
      <c r="G3" s="14"/>
      <c r="H3" s="14"/>
      <c r="I3" s="14"/>
      <c r="J3" s="14"/>
      <c r="K3" s="161"/>
    </row>
    <row r="4" spans="1:16" ht="20.100000000000001" customHeight="1">
      <c r="A4" s="15"/>
      <c r="B4" s="262" t="s">
        <v>111</v>
      </c>
      <c r="C4" s="262"/>
      <c r="D4" s="89"/>
      <c r="F4" s="218"/>
      <c r="G4" s="14"/>
      <c r="H4" s="14"/>
      <c r="I4" s="14"/>
      <c r="J4" s="14"/>
      <c r="K4" s="161"/>
    </row>
    <row r="5" spans="1:16" ht="20.100000000000001" customHeight="1">
      <c r="A5" s="15"/>
      <c r="B5" s="514" t="s">
        <v>210</v>
      </c>
      <c r="C5" s="514"/>
      <c r="D5" s="514"/>
      <c r="E5" s="17"/>
      <c r="F5" s="272">
        <f>J24</f>
        <v>0</v>
      </c>
      <c r="G5" s="14"/>
      <c r="H5" s="14"/>
      <c r="I5" s="14"/>
      <c r="J5" s="14"/>
      <c r="K5" s="161"/>
    </row>
    <row r="6" spans="1:16" ht="6" customHeight="1">
      <c r="A6" s="94"/>
      <c r="B6" s="14"/>
      <c r="C6" s="14"/>
      <c r="D6" s="14"/>
      <c r="E6" s="14"/>
      <c r="F6" s="14"/>
      <c r="G6" s="164"/>
      <c r="H6" s="164"/>
      <c r="I6" s="14"/>
      <c r="J6" s="14"/>
      <c r="K6" s="161"/>
    </row>
    <row r="7" spans="1:16" s="145" customFormat="1" ht="30.75" customHeight="1">
      <c r="A7" s="146"/>
      <c r="B7" s="149" t="s">
        <v>12</v>
      </c>
      <c r="C7" s="262"/>
      <c r="D7" s="519" t="s">
        <v>117</v>
      </c>
      <c r="E7" s="519"/>
      <c r="F7" s="520"/>
      <c r="G7" s="147" t="s">
        <v>118</v>
      </c>
      <c r="H7" s="159" t="s">
        <v>121</v>
      </c>
      <c r="I7" s="162" t="s">
        <v>122</v>
      </c>
      <c r="J7" s="148" t="s">
        <v>11</v>
      </c>
      <c r="K7" s="237"/>
      <c r="L7" s="237"/>
      <c r="M7" s="237"/>
      <c r="N7" s="237"/>
      <c r="O7" s="237"/>
      <c r="P7" s="237"/>
    </row>
    <row r="8" spans="1:16" ht="25.5" customHeight="1">
      <c r="A8" s="93" t="s">
        <v>13</v>
      </c>
      <c r="B8" s="517" t="s">
        <v>94</v>
      </c>
      <c r="C8" s="518"/>
      <c r="D8" s="521"/>
      <c r="E8" s="522"/>
      <c r="F8" s="523"/>
      <c r="G8" s="300"/>
      <c r="H8" s="301"/>
      <c r="I8" s="302"/>
      <c r="J8" s="121">
        <f>'Rate Summary'!B31</f>
        <v>0</v>
      </c>
    </row>
    <row r="9" spans="1:16">
      <c r="A9" s="93" t="s">
        <v>14</v>
      </c>
      <c r="B9" s="517" t="s">
        <v>95</v>
      </c>
      <c r="C9" s="518"/>
      <c r="D9" s="521"/>
      <c r="E9" s="522"/>
      <c r="F9" s="523"/>
      <c r="G9" s="300"/>
      <c r="H9" s="301"/>
      <c r="I9" s="302"/>
      <c r="J9" s="121">
        <f>'Rate Summary'!C31</f>
        <v>0</v>
      </c>
    </row>
    <row r="10" spans="1:16">
      <c r="A10" s="93" t="s">
        <v>78</v>
      </c>
      <c r="B10" s="517" t="s">
        <v>96</v>
      </c>
      <c r="C10" s="518"/>
      <c r="D10" s="521"/>
      <c r="E10" s="522"/>
      <c r="F10" s="523"/>
      <c r="G10" s="300"/>
      <c r="H10" s="301"/>
      <c r="I10" s="302"/>
      <c r="J10" s="121">
        <f>'Rate Summary'!D31</f>
        <v>0</v>
      </c>
    </row>
    <row r="11" spans="1:16">
      <c r="A11" s="93" t="s">
        <v>79</v>
      </c>
      <c r="B11" s="517" t="s">
        <v>97</v>
      </c>
      <c r="C11" s="518"/>
      <c r="D11" s="521"/>
      <c r="E11" s="522"/>
      <c r="F11" s="523"/>
      <c r="G11" s="300"/>
      <c r="H11" s="301"/>
      <c r="I11" s="302"/>
      <c r="J11" s="121">
        <f>'Rate Summary'!E31</f>
        <v>0</v>
      </c>
    </row>
    <row r="12" spans="1:16">
      <c r="A12" s="93" t="s">
        <v>80</v>
      </c>
      <c r="B12" s="517" t="s">
        <v>98</v>
      </c>
      <c r="C12" s="518"/>
      <c r="D12" s="521"/>
      <c r="E12" s="522"/>
      <c r="F12" s="523"/>
      <c r="G12" s="300"/>
      <c r="H12" s="301"/>
      <c r="I12" s="302"/>
      <c r="J12" s="121">
        <f>'Rate Summary'!F31</f>
        <v>0</v>
      </c>
    </row>
    <row r="13" spans="1:16">
      <c r="A13" s="15"/>
      <c r="B13" s="14"/>
      <c r="C13" s="14"/>
      <c r="D13" s="16"/>
      <c r="E13" s="16"/>
      <c r="F13" s="14"/>
      <c r="G13" s="217"/>
      <c r="H13" s="14"/>
      <c r="I13" s="14"/>
      <c r="J13" s="17"/>
    </row>
    <row r="14" spans="1:16" ht="14.4">
      <c r="A14" s="21" t="s">
        <v>221</v>
      </c>
      <c r="B14" s="16"/>
      <c r="C14" s="16"/>
      <c r="D14" s="14"/>
      <c r="E14" s="14"/>
      <c r="F14" s="14"/>
      <c r="G14" s="14"/>
      <c r="H14" s="20"/>
      <c r="I14" s="20"/>
      <c r="J14" s="22"/>
      <c r="K14" s="234"/>
      <c r="L14" s="253"/>
    </row>
    <row r="15" spans="1:16" ht="14.4">
      <c r="A15" s="21"/>
      <c r="B15" s="16"/>
      <c r="C15" s="16"/>
      <c r="D15" s="14"/>
      <c r="E15" s="14"/>
      <c r="F15" s="530"/>
      <c r="G15" s="531"/>
      <c r="H15" s="531"/>
      <c r="I15" s="531"/>
      <c r="J15" s="532"/>
      <c r="K15" s="234"/>
      <c r="L15" s="253"/>
    </row>
    <row r="16" spans="1:16" ht="14.4">
      <c r="A16" s="24" t="s">
        <v>222</v>
      </c>
      <c r="B16" s="16"/>
      <c r="C16" s="16"/>
      <c r="D16" s="14"/>
      <c r="E16" s="14"/>
      <c r="F16" s="527" t="str">
        <f>"FY"&amp;RIGHT('Rate Application'!L1,2)-1</f>
        <v>FY18</v>
      </c>
      <c r="G16" s="528"/>
      <c r="H16" s="528"/>
      <c r="I16" s="528"/>
      <c r="J16" s="529"/>
      <c r="K16" s="234"/>
    </row>
    <row r="17" spans="1:10" ht="31.5" customHeight="1">
      <c r="A17" s="23"/>
      <c r="B17" s="290" t="s">
        <v>211</v>
      </c>
      <c r="C17" s="262" t="s">
        <v>212</v>
      </c>
      <c r="E17" s="160"/>
      <c r="F17" s="163" t="s">
        <v>119</v>
      </c>
      <c r="G17" s="163" t="s">
        <v>15</v>
      </c>
      <c r="H17" s="163" t="s">
        <v>16</v>
      </c>
      <c r="I17" s="163" t="s">
        <v>17</v>
      </c>
      <c r="J17" s="163" t="s">
        <v>18</v>
      </c>
    </row>
    <row r="18" spans="1:10" ht="14.4">
      <c r="A18" s="25"/>
      <c r="B18" s="90"/>
      <c r="C18" s="524"/>
      <c r="D18" s="525"/>
      <c r="E18" s="526"/>
      <c r="F18" s="215">
        <v>0</v>
      </c>
      <c r="G18" s="215">
        <v>0</v>
      </c>
      <c r="H18" s="215">
        <v>0</v>
      </c>
      <c r="I18" s="215">
        <v>0</v>
      </c>
      <c r="J18" s="215">
        <f>F18+G18-H18-I18</f>
        <v>0</v>
      </c>
    </row>
    <row r="19" spans="1:10" ht="14.4">
      <c r="A19" s="25"/>
      <c r="B19" s="90" t="s">
        <v>1</v>
      </c>
      <c r="C19" s="524"/>
      <c r="D19" s="525" t="s">
        <v>1</v>
      </c>
      <c r="E19" s="526"/>
      <c r="F19" s="216">
        <v>0</v>
      </c>
      <c r="G19" s="216">
        <v>0</v>
      </c>
      <c r="H19" s="216">
        <v>0</v>
      </c>
      <c r="I19" s="216">
        <v>0</v>
      </c>
      <c r="J19" s="215">
        <f t="shared" ref="J19:J23" si="0">F19+G19-H19-I19</f>
        <v>0</v>
      </c>
    </row>
    <row r="20" spans="1:10" ht="14.4">
      <c r="A20" s="25"/>
      <c r="B20" s="90" t="s">
        <v>1</v>
      </c>
      <c r="C20" s="524"/>
      <c r="D20" s="525" t="s">
        <v>1</v>
      </c>
      <c r="E20" s="526"/>
      <c r="F20" s="216">
        <v>0</v>
      </c>
      <c r="G20" s="216">
        <v>0</v>
      </c>
      <c r="H20" s="216">
        <v>0</v>
      </c>
      <c r="I20" s="216">
        <v>0</v>
      </c>
      <c r="J20" s="215">
        <f t="shared" si="0"/>
        <v>0</v>
      </c>
    </row>
    <row r="21" spans="1:10" ht="14.4">
      <c r="A21" s="25"/>
      <c r="B21" s="90"/>
      <c r="C21" s="524"/>
      <c r="D21" s="525"/>
      <c r="E21" s="526"/>
      <c r="F21" s="216">
        <v>0</v>
      </c>
      <c r="G21" s="216">
        <v>0</v>
      </c>
      <c r="H21" s="216">
        <v>0</v>
      </c>
      <c r="I21" s="216">
        <v>0</v>
      </c>
      <c r="J21" s="215">
        <f t="shared" si="0"/>
        <v>0</v>
      </c>
    </row>
    <row r="22" spans="1:10" ht="14.4">
      <c r="A22" s="25"/>
      <c r="B22" s="90"/>
      <c r="C22" s="524"/>
      <c r="D22" s="525"/>
      <c r="E22" s="526"/>
      <c r="F22" s="216">
        <v>0</v>
      </c>
      <c r="G22" s="216">
        <v>0</v>
      </c>
      <c r="H22" s="216">
        <v>0</v>
      </c>
      <c r="I22" s="216">
        <v>0</v>
      </c>
      <c r="J22" s="215">
        <f t="shared" si="0"/>
        <v>0</v>
      </c>
    </row>
    <row r="23" spans="1:10" ht="14.4">
      <c r="A23" s="25"/>
      <c r="B23" s="90"/>
      <c r="C23" s="524"/>
      <c r="D23" s="525"/>
      <c r="E23" s="526"/>
      <c r="F23" s="216">
        <v>0</v>
      </c>
      <c r="G23" s="216">
        <v>0</v>
      </c>
      <c r="H23" s="216">
        <v>0</v>
      </c>
      <c r="I23" s="216">
        <v>0</v>
      </c>
      <c r="J23" s="215">
        <f t="shared" si="0"/>
        <v>0</v>
      </c>
    </row>
    <row r="24" spans="1:10" ht="15.6">
      <c r="A24" s="25"/>
      <c r="B24" s="113" t="s">
        <v>223</v>
      </c>
      <c r="C24" s="298"/>
      <c r="D24" s="19"/>
      <c r="E24" s="19"/>
      <c r="F24" s="214">
        <f>SUM(F18:F23)</f>
        <v>0</v>
      </c>
      <c r="G24" s="214">
        <f>SUM(G18:G23)</f>
        <v>0</v>
      </c>
      <c r="H24" s="214">
        <f>SUM(H18:H23)</f>
        <v>0</v>
      </c>
      <c r="I24" s="214">
        <f>SUM(I18:I23)</f>
        <v>0</v>
      </c>
      <c r="J24" s="214">
        <f>SUM(J18:J23)</f>
        <v>0</v>
      </c>
    </row>
    <row r="25" spans="1:10" ht="16.2">
      <c r="A25" s="24" t="s">
        <v>120</v>
      </c>
      <c r="B25" s="165"/>
      <c r="C25" s="165"/>
      <c r="D25" s="165"/>
      <c r="E25" s="165"/>
      <c r="F25" s="165"/>
      <c r="G25" s="165"/>
      <c r="H25" s="165"/>
      <c r="I25" s="165"/>
      <c r="J25" s="114"/>
    </row>
    <row r="26" spans="1:10" ht="14.4">
      <c r="A26" s="25"/>
      <c r="B26" s="112"/>
      <c r="C26" s="299"/>
      <c r="D26" s="91" t="s">
        <v>1</v>
      </c>
      <c r="E26" s="91"/>
      <c r="F26" s="216">
        <v>0</v>
      </c>
      <c r="G26" s="216"/>
      <c r="H26" s="216"/>
      <c r="I26" s="216">
        <v>0</v>
      </c>
      <c r="J26" s="216">
        <f t="shared" ref="J26" si="1">F26+G26-H26-I26</f>
        <v>0</v>
      </c>
    </row>
    <row r="27" spans="1:10" ht="15.6">
      <c r="A27" s="25"/>
      <c r="B27" s="113" t="s">
        <v>19</v>
      </c>
      <c r="C27" s="298"/>
      <c r="D27" s="19"/>
      <c r="E27" s="19"/>
      <c r="F27" s="214">
        <f>F26+F24</f>
        <v>0</v>
      </c>
      <c r="G27" s="214">
        <f>G26+G24</f>
        <v>0</v>
      </c>
      <c r="H27" s="214">
        <f>H26+H24</f>
        <v>0</v>
      </c>
      <c r="I27" s="214">
        <f>I26+I24</f>
        <v>0</v>
      </c>
      <c r="J27" s="214">
        <f>J26+J24</f>
        <v>0</v>
      </c>
    </row>
    <row r="28" spans="1:10">
      <c r="A28" s="6"/>
      <c r="B28" s="19"/>
      <c r="C28" s="19"/>
      <c r="D28" s="19"/>
      <c r="E28" s="19"/>
      <c r="F28" s="19"/>
      <c r="G28" s="19"/>
      <c r="H28" s="19"/>
      <c r="I28" s="19"/>
      <c r="J28" s="7"/>
    </row>
    <row r="29" spans="1:10">
      <c r="A29" s="15"/>
      <c r="B29" s="14"/>
      <c r="C29" s="14"/>
      <c r="D29" s="14"/>
      <c r="E29" s="14"/>
      <c r="F29" s="14"/>
      <c r="G29" s="14"/>
      <c r="H29" s="14"/>
      <c r="I29" s="14"/>
      <c r="J29" s="17"/>
    </row>
    <row r="30" spans="1:10" ht="14.4">
      <c r="A30" s="306" t="s">
        <v>213</v>
      </c>
      <c r="B30" s="14"/>
      <c r="C30" s="14"/>
      <c r="D30" s="14"/>
      <c r="E30" s="14"/>
      <c r="F30" s="14"/>
      <c r="G30" s="14"/>
      <c r="H30" s="14"/>
      <c r="I30" s="14"/>
      <c r="J30" s="17"/>
    </row>
    <row r="31" spans="1:10" ht="28.8">
      <c r="A31" s="166"/>
      <c r="B31" s="307" t="s">
        <v>211</v>
      </c>
      <c r="C31" s="259" t="s">
        <v>212</v>
      </c>
      <c r="D31" s="14"/>
      <c r="E31" s="14"/>
      <c r="F31" s="14"/>
      <c r="G31" s="14"/>
      <c r="H31" s="14"/>
      <c r="I31" s="14"/>
      <c r="J31" s="17"/>
    </row>
    <row r="32" spans="1:10" ht="15" customHeight="1">
      <c r="A32" s="166"/>
      <c r="B32" s="90"/>
      <c r="C32" s="524"/>
      <c r="D32" s="525"/>
      <c r="E32" s="526"/>
      <c r="F32" s="14"/>
      <c r="G32" s="14"/>
      <c r="H32" s="14"/>
      <c r="I32" s="14"/>
      <c r="J32" s="17"/>
    </row>
    <row r="33" spans="1:10" ht="15" customHeight="1">
      <c r="A33" s="166"/>
      <c r="B33" s="90" t="s">
        <v>1</v>
      </c>
      <c r="C33" s="524"/>
      <c r="D33" s="525" t="s">
        <v>1</v>
      </c>
      <c r="E33" s="526"/>
      <c r="F33" s="14"/>
      <c r="G33" s="14"/>
      <c r="H33" s="14"/>
      <c r="I33" s="14"/>
      <c r="J33" s="17"/>
    </row>
    <row r="34" spans="1:10" ht="15" customHeight="1">
      <c r="A34" s="166"/>
      <c r="B34" s="90" t="s">
        <v>1</v>
      </c>
      <c r="C34" s="524"/>
      <c r="D34" s="525" t="s">
        <v>1</v>
      </c>
      <c r="E34" s="526"/>
      <c r="F34" s="14"/>
      <c r="G34" s="14"/>
      <c r="H34" s="14"/>
      <c r="I34" s="14"/>
      <c r="J34" s="17"/>
    </row>
    <row r="35" spans="1:10" ht="15" customHeight="1">
      <c r="A35" s="166"/>
      <c r="B35" s="90" t="s">
        <v>1</v>
      </c>
      <c r="C35" s="524"/>
      <c r="D35" s="525" t="s">
        <v>1</v>
      </c>
      <c r="E35" s="526"/>
      <c r="F35" s="14"/>
      <c r="G35" s="14"/>
      <c r="H35" s="14"/>
      <c r="I35" s="14"/>
      <c r="J35" s="17"/>
    </row>
    <row r="36" spans="1:10" ht="15" customHeight="1">
      <c r="A36" s="166"/>
      <c r="B36" s="90" t="s">
        <v>1</v>
      </c>
      <c r="C36" s="524"/>
      <c r="D36" s="525" t="s">
        <v>1</v>
      </c>
      <c r="E36" s="526"/>
      <c r="F36" s="14"/>
      <c r="G36" s="14"/>
      <c r="H36" s="14"/>
      <c r="I36" s="14"/>
      <c r="J36" s="17"/>
    </row>
    <row r="37" spans="1:10">
      <c r="A37" s="6"/>
      <c r="B37" s="19"/>
      <c r="C37" s="19"/>
      <c r="D37" s="19"/>
      <c r="E37" s="19"/>
      <c r="F37" s="19"/>
      <c r="G37" s="19"/>
      <c r="H37" s="19"/>
      <c r="I37" s="19"/>
      <c r="J37" s="7"/>
    </row>
    <row r="42" spans="1:10">
      <c r="A42" s="10"/>
      <c r="J42" s="11"/>
    </row>
    <row r="43" spans="1:10">
      <c r="A43" s="10"/>
      <c r="J43" s="11"/>
    </row>
    <row r="44" spans="1:10">
      <c r="A44" s="10"/>
      <c r="J44" s="11"/>
    </row>
    <row r="45" spans="1:10">
      <c r="A45" s="10"/>
    </row>
    <row r="46" spans="1:10">
      <c r="A46" s="10"/>
    </row>
    <row r="47" spans="1:10">
      <c r="A47" s="10"/>
    </row>
    <row r="53" spans="2:7">
      <c r="B53" s="11"/>
      <c r="C53" s="11"/>
      <c r="D53" s="11"/>
      <c r="E53" s="11"/>
      <c r="F53" s="11"/>
      <c r="G53" s="11"/>
    </row>
    <row r="54" spans="2:7" ht="14.4">
      <c r="B54" s="28"/>
      <c r="C54" s="28"/>
      <c r="D54" s="11"/>
      <c r="E54" s="11"/>
      <c r="F54" s="11"/>
      <c r="G54" s="11"/>
    </row>
    <row r="55" spans="2:7">
      <c r="D55" s="9"/>
      <c r="E55" s="9"/>
    </row>
  </sheetData>
  <sheetProtection algorithmName="SHA-512" hashValue="KcrAIynvPwOyQ9gqTuFykQenjfZUydeg3wu1XD+RWBRdrWFCMt5cHZxv7x2/dqrQMDmN2H3AexaVgyRyzWVd7w==" saltValue="up/Qg2bDTcpKaXopvqZBhg==" spinCount="100000" sheet="1" formatCells="0" formatColumns="0" formatRows="0"/>
  <customSheetViews>
    <customSheetView guid="{73E6BE55-0B95-42F6-BA8F-A2E5A364A48B}" showPageBreaks="1" fitToPage="1" printArea="1">
      <selection activeCell="B29" sqref="B29"/>
      <pageMargins left="0.7" right="0.7" top="0.75" bottom="0.75" header="0.3" footer="0.3"/>
      <printOptions horizontalCentered="1" verticalCentered="1"/>
      <pageSetup scale="58" orientation="landscape" r:id="rId1"/>
      <headerFooter>
        <oddHeader>&amp;CBudget Information Sheet</oddHeader>
        <oddFooter>Page &amp;P of &amp;N</oddFooter>
      </headerFooter>
    </customSheetView>
  </customSheetViews>
  <mergeCells count="26">
    <mergeCell ref="C34:E34"/>
    <mergeCell ref="C35:E35"/>
    <mergeCell ref="C36:E36"/>
    <mergeCell ref="C23:E23"/>
    <mergeCell ref="C32:E32"/>
    <mergeCell ref="B11:C11"/>
    <mergeCell ref="B12:C12"/>
    <mergeCell ref="D11:F11"/>
    <mergeCell ref="D12:F12"/>
    <mergeCell ref="C33:E33"/>
    <mergeCell ref="C22:E22"/>
    <mergeCell ref="F16:J16"/>
    <mergeCell ref="F15:J15"/>
    <mergeCell ref="C20:E20"/>
    <mergeCell ref="C21:E21"/>
    <mergeCell ref="C18:E18"/>
    <mergeCell ref="C19:E19"/>
    <mergeCell ref="B5:D5"/>
    <mergeCell ref="E3:F3"/>
    <mergeCell ref="B8:C8"/>
    <mergeCell ref="B9:C9"/>
    <mergeCell ref="B10:C10"/>
    <mergeCell ref="D7:F7"/>
    <mergeCell ref="D8:F8"/>
    <mergeCell ref="D9:F9"/>
    <mergeCell ref="D10:F10"/>
  </mergeCells>
  <printOptions horizontalCentered="1" verticalCentered="1"/>
  <pageMargins left="0.7" right="0.7" top="0.75" bottom="0.75" header="0.3" footer="0.3"/>
  <pageSetup scale="58" orientation="landscape" r:id="rId2"/>
  <headerFooter>
    <oddHeader>&amp;CBudget Information Sheet</oddHeader>
    <oddFooter>Page &amp;P of &amp;N</oddFooter>
  </headerFooter>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
  <sheetViews>
    <sheetView workbookViewId="0">
      <selection activeCell="M17" sqref="A1:M17"/>
    </sheetView>
  </sheetViews>
  <sheetFormatPr defaultRowHeight="14.4"/>
  <cols>
    <col min="1" max="1" width="9.77734375" customWidth="1"/>
    <col min="12" max="12" width="11.77734375" customWidth="1"/>
    <col min="13" max="13" width="12" customWidth="1"/>
  </cols>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rgb="FFFFFF00"/>
  </sheetPr>
  <dimension ref="A1:CB256"/>
  <sheetViews>
    <sheetView zoomScaleNormal="100" workbookViewId="0">
      <selection activeCell="K50" sqref="K50"/>
    </sheetView>
  </sheetViews>
  <sheetFormatPr defaultColWidth="9.21875" defaultRowHeight="13.8"/>
  <cols>
    <col min="1" max="1" width="25.77734375" style="5" customWidth="1"/>
    <col min="2" max="2" width="13.77734375" style="30" customWidth="1"/>
    <col min="3" max="3" width="11.77734375" style="30" customWidth="1"/>
    <col min="4" max="4" width="13.77734375" style="30" customWidth="1"/>
    <col min="5" max="6" width="14.77734375" style="5" customWidth="1"/>
    <col min="7" max="7" width="12.77734375" style="5" customWidth="1"/>
    <col min="8" max="8" width="14.77734375" style="5" customWidth="1"/>
    <col min="9" max="9" width="15.21875" style="314" bestFit="1" customWidth="1"/>
    <col min="10" max="10" width="12.77734375" style="5" customWidth="1"/>
    <col min="11" max="11" width="21.21875" style="314" customWidth="1"/>
    <col min="12" max="12" width="12.77734375" style="5" customWidth="1"/>
    <col min="13" max="13" width="12.5546875" style="314" customWidth="1"/>
    <col min="14" max="14" width="17.21875" style="5" customWidth="1"/>
    <col min="15" max="15" width="13.5546875" style="314" bestFit="1" customWidth="1"/>
    <col min="16" max="16" width="12.77734375" style="5" customWidth="1"/>
    <col min="17" max="17" width="13.5546875" style="314" bestFit="1" customWidth="1"/>
    <col min="18" max="18" width="12.77734375" style="5" customWidth="1"/>
    <col min="19" max="19" width="13.5546875" style="314" bestFit="1" customWidth="1"/>
    <col min="20" max="20" width="12.77734375" style="5" customWidth="1"/>
    <col min="21" max="21" width="13.5546875" style="314" bestFit="1" customWidth="1"/>
    <col min="22" max="22" width="12.77734375" style="5" customWidth="1"/>
    <col min="23" max="23" width="13.5546875" style="314" bestFit="1" customWidth="1"/>
    <col min="24" max="24" width="12.77734375" style="5" customWidth="1"/>
    <col min="25" max="25" width="13.5546875" style="314" bestFit="1" customWidth="1"/>
    <col min="26" max="26" width="12.77734375" style="5" customWidth="1"/>
    <col min="27" max="27" width="13.5546875" style="314" bestFit="1" customWidth="1"/>
    <col min="28" max="28" width="12.77734375" style="5" customWidth="1"/>
    <col min="29" max="29" width="13.5546875" style="314" bestFit="1" customWidth="1"/>
    <col min="30" max="30" width="12.77734375" style="5" customWidth="1"/>
    <col min="31" max="31" width="13.5546875" style="314" bestFit="1" customWidth="1"/>
    <col min="32" max="32" width="12.77734375" style="5" customWidth="1"/>
    <col min="33" max="33" width="13.5546875" style="314" bestFit="1" customWidth="1"/>
    <col min="34" max="34" width="12.77734375" style="5" customWidth="1"/>
    <col min="35" max="35" width="13.5546875" style="314" bestFit="1" customWidth="1"/>
    <col min="36" max="36" width="12.77734375" style="5" customWidth="1"/>
    <col min="37" max="37" width="13.5546875" style="314" bestFit="1" customWidth="1"/>
    <col min="38" max="38" width="12.77734375" style="5" customWidth="1"/>
    <col min="39" max="39" width="13.5546875" style="314" bestFit="1" customWidth="1"/>
    <col min="40" max="40" width="12.77734375" style="5" customWidth="1"/>
    <col min="41" max="41" width="13.5546875" style="314" bestFit="1" customWidth="1"/>
    <col min="42" max="42" width="12.77734375" style="5" customWidth="1"/>
    <col min="43" max="43" width="13.5546875" style="314" bestFit="1" customWidth="1"/>
    <col min="44" max="44" width="12.77734375" style="5" customWidth="1"/>
    <col min="45" max="45" width="13.5546875" style="314" bestFit="1" customWidth="1"/>
    <col min="46" max="46" width="12.77734375" style="5" customWidth="1"/>
    <col min="47" max="47" width="13.5546875" style="314" bestFit="1" customWidth="1"/>
    <col min="48" max="48" width="12.77734375" style="5" customWidth="1"/>
    <col min="49" max="49" width="13.5546875" style="314" bestFit="1" customWidth="1"/>
    <col min="50" max="50" width="12.77734375" style="5" customWidth="1"/>
    <col min="51" max="51" width="13.5546875" style="314" bestFit="1" customWidth="1"/>
    <col min="52" max="52" width="12.77734375" style="5" customWidth="1"/>
    <col min="53" max="53" width="13.5546875" style="314" bestFit="1" customWidth="1"/>
    <col min="54" max="54" width="12.77734375" style="5" customWidth="1"/>
    <col min="55" max="55" width="13.5546875" style="314" bestFit="1" customWidth="1"/>
    <col min="56" max="56" width="12.77734375" style="5" customWidth="1"/>
    <col min="57" max="57" width="13.5546875" style="314" bestFit="1" customWidth="1"/>
    <col min="58" max="58" width="12.77734375" style="5" customWidth="1"/>
    <col min="59" max="59" width="13.5546875" style="314" bestFit="1" customWidth="1"/>
    <col min="60" max="60" width="12.77734375" style="5" customWidth="1"/>
    <col min="61" max="61" width="13.5546875" style="314" bestFit="1" customWidth="1"/>
    <col min="62" max="62" width="12.77734375" style="5" customWidth="1"/>
    <col min="63" max="63" width="13.5546875" style="314" bestFit="1" customWidth="1"/>
    <col min="64" max="64" width="12.77734375" style="5" customWidth="1"/>
    <col min="65" max="65" width="13.5546875" style="314" bestFit="1" customWidth="1"/>
    <col min="66" max="66" width="14" style="5" bestFit="1" customWidth="1"/>
    <col min="67" max="67" width="13.5546875" style="314" bestFit="1" customWidth="1"/>
    <col min="68" max="68" width="12.77734375" style="5" customWidth="1"/>
    <col min="69" max="69" width="13.5546875" style="314" bestFit="1" customWidth="1"/>
    <col min="70" max="70" width="12.77734375" style="5" customWidth="1"/>
    <col min="71" max="71" width="14.77734375" style="314" bestFit="1" customWidth="1"/>
    <col min="72" max="72" width="14.77734375" style="5" customWidth="1"/>
    <col min="73" max="73" width="12.21875" style="314" customWidth="1"/>
    <col min="74" max="74" width="15.77734375" style="5" customWidth="1"/>
    <col min="75" max="75" width="15.5546875" style="230" bestFit="1" customWidth="1"/>
    <col min="76" max="79" width="9.21875" style="230"/>
    <col min="80" max="16384" width="9.21875" style="5"/>
  </cols>
  <sheetData>
    <row r="1" spans="1:80" s="343" customFormat="1" ht="18.600000000000001" customHeight="1">
      <c r="A1" s="343" t="str">
        <f>'Rate Application'!L1</f>
        <v>FY2018-19</v>
      </c>
      <c r="B1" s="29"/>
      <c r="C1" s="29"/>
      <c r="D1" s="29"/>
      <c r="I1" s="344"/>
      <c r="J1" s="557" t="s">
        <v>198</v>
      </c>
      <c r="K1" s="559" t="s">
        <v>197</v>
      </c>
      <c r="L1" s="562" t="s">
        <v>112</v>
      </c>
      <c r="M1" s="564" t="s">
        <v>124</v>
      </c>
      <c r="P1" s="345"/>
      <c r="Q1" s="346"/>
      <c r="R1" s="345"/>
      <c r="S1" s="346"/>
      <c r="T1" s="345"/>
      <c r="U1" s="346"/>
      <c r="V1" s="345"/>
      <c r="W1" s="346"/>
      <c r="X1" s="345"/>
      <c r="Y1" s="346"/>
      <c r="Z1" s="345"/>
      <c r="AA1" s="346"/>
      <c r="AB1" s="344"/>
      <c r="AD1" s="344"/>
      <c r="AF1" s="344"/>
      <c r="AH1" s="344"/>
      <c r="AJ1" s="344"/>
      <c r="AL1" s="344"/>
      <c r="AN1" s="344"/>
      <c r="AP1" s="344"/>
      <c r="AR1" s="344"/>
      <c r="AT1" s="344"/>
      <c r="AV1" s="344"/>
      <c r="AX1" s="344"/>
      <c r="AZ1" s="344"/>
      <c r="BB1" s="344"/>
      <c r="BD1" s="344"/>
      <c r="BF1" s="344"/>
      <c r="BH1" s="344"/>
      <c r="BJ1" s="344"/>
      <c r="BL1" s="344"/>
      <c r="BN1" s="344"/>
      <c r="BP1" s="344"/>
      <c r="BR1" s="344"/>
      <c r="BT1" s="344"/>
      <c r="BV1" s="344"/>
      <c r="BX1" s="347"/>
      <c r="BY1" s="347"/>
      <c r="BZ1" s="347"/>
      <c r="CA1" s="347"/>
      <c r="CB1" s="347"/>
    </row>
    <row r="2" spans="1:80" ht="15.6">
      <c r="A2" s="422" t="str">
        <f>IFERROR('Rate Application'!E6:L6,"")</f>
        <v/>
      </c>
      <c r="J2" s="558"/>
      <c r="K2" s="560"/>
      <c r="L2" s="563"/>
      <c r="M2" s="565"/>
      <c r="P2" s="317"/>
      <c r="Q2" s="14"/>
      <c r="R2" s="317"/>
      <c r="S2" s="14"/>
      <c r="T2" s="317"/>
      <c r="U2" s="14"/>
      <c r="V2" s="317"/>
      <c r="W2" s="14"/>
      <c r="X2" s="317"/>
      <c r="Y2" s="14"/>
      <c r="Z2" s="317"/>
      <c r="AA2" s="14"/>
      <c r="AB2" s="314"/>
      <c r="AC2" s="5"/>
      <c r="AD2" s="314"/>
      <c r="AE2" s="5"/>
      <c r="AF2" s="314"/>
      <c r="AG2" s="5"/>
      <c r="AH2" s="314"/>
      <c r="AI2" s="5"/>
      <c r="AJ2" s="314"/>
      <c r="AK2" s="5"/>
      <c r="AL2" s="314"/>
      <c r="AM2" s="5"/>
      <c r="AN2" s="314"/>
      <c r="AO2" s="5"/>
      <c r="AP2" s="314"/>
      <c r="AQ2" s="5"/>
      <c r="AR2" s="314"/>
      <c r="AS2" s="5"/>
      <c r="AT2" s="314"/>
      <c r="AU2" s="5"/>
      <c r="AV2" s="314"/>
      <c r="AW2" s="5"/>
      <c r="AX2" s="314"/>
      <c r="AY2" s="5"/>
      <c r="AZ2" s="314"/>
      <c r="BA2" s="5"/>
      <c r="BB2" s="314"/>
      <c r="BC2" s="5"/>
      <c r="BD2" s="314"/>
      <c r="BE2" s="5"/>
      <c r="BF2" s="314"/>
      <c r="BG2" s="5"/>
      <c r="BH2" s="314"/>
      <c r="BI2" s="5"/>
      <c r="BJ2" s="314"/>
      <c r="BK2" s="5"/>
      <c r="BL2" s="314"/>
      <c r="BM2" s="5"/>
      <c r="BN2" s="314"/>
      <c r="BO2" s="5"/>
      <c r="BP2" s="314"/>
      <c r="BQ2" s="5"/>
      <c r="BR2" s="314"/>
      <c r="BS2" s="5"/>
      <c r="BT2" s="314"/>
      <c r="BU2" s="5"/>
      <c r="BV2" s="314"/>
      <c r="BW2" s="5"/>
      <c r="CB2" s="230"/>
    </row>
    <row r="3" spans="1:80" ht="21" customHeight="1">
      <c r="A3" s="422" t="str">
        <f>IFERROR('Rate Application'!E7:L7,"")</f>
        <v/>
      </c>
      <c r="B3" s="5"/>
      <c r="C3" s="5"/>
      <c r="D3" s="5"/>
      <c r="I3" s="5"/>
      <c r="J3" s="350" t="s">
        <v>189</v>
      </c>
      <c r="K3" s="425" t="s">
        <v>193</v>
      </c>
      <c r="L3" s="351" t="s">
        <v>113</v>
      </c>
      <c r="M3" s="352">
        <v>0.25900000000000001</v>
      </c>
      <c r="P3" s="317"/>
      <c r="Q3" s="14"/>
      <c r="R3" s="317"/>
      <c r="S3" s="14"/>
      <c r="T3" s="317"/>
      <c r="U3" s="14"/>
      <c r="V3" s="317"/>
      <c r="W3" s="14"/>
      <c r="X3" s="317"/>
      <c r="Y3" s="14"/>
      <c r="Z3" s="317"/>
      <c r="AA3" s="14"/>
      <c r="AB3" s="310"/>
      <c r="AC3" s="11"/>
      <c r="AD3" s="310"/>
      <c r="AE3" s="11"/>
      <c r="AF3" s="310"/>
      <c r="AG3" s="11"/>
      <c r="AH3" s="310"/>
      <c r="AI3" s="11"/>
      <c r="AJ3" s="310"/>
      <c r="AK3" s="11"/>
      <c r="AL3" s="310"/>
      <c r="AM3" s="11"/>
      <c r="AN3" s="310"/>
      <c r="AO3" s="11"/>
      <c r="AP3" s="310"/>
      <c r="AQ3" s="11"/>
      <c r="AR3" s="310"/>
      <c r="AS3" s="11"/>
      <c r="AT3" s="310"/>
      <c r="AU3" s="11"/>
      <c r="AV3" s="310"/>
      <c r="AW3" s="11"/>
      <c r="AX3" s="310"/>
      <c r="AY3" s="11"/>
      <c r="AZ3" s="310"/>
      <c r="BA3" s="11"/>
      <c r="BB3" s="310"/>
      <c r="BC3" s="11"/>
      <c r="BD3" s="310"/>
      <c r="BE3" s="11"/>
      <c r="BF3" s="310"/>
      <c r="BG3" s="11"/>
      <c r="BH3" s="310"/>
      <c r="BI3" s="11"/>
      <c r="BJ3" s="310"/>
      <c r="BK3" s="11"/>
      <c r="BL3" s="310"/>
      <c r="BM3" s="11"/>
      <c r="BN3" s="310"/>
      <c r="BO3" s="11"/>
      <c r="BP3" s="310"/>
      <c r="BQ3" s="11"/>
      <c r="BR3" s="310"/>
      <c r="BS3" s="11"/>
      <c r="BT3" s="314"/>
      <c r="BU3" s="5"/>
      <c r="BV3" s="314"/>
      <c r="BW3" s="5"/>
      <c r="CB3" s="230"/>
    </row>
    <row r="4" spans="1:80" ht="26.55" customHeight="1">
      <c r="B4" s="5"/>
      <c r="C4" s="5"/>
      <c r="D4" s="5"/>
      <c r="I4" s="5"/>
      <c r="J4" s="353" t="s">
        <v>190</v>
      </c>
      <c r="K4" s="424" t="s">
        <v>194</v>
      </c>
      <c r="L4" s="351" t="s">
        <v>114</v>
      </c>
      <c r="M4" s="354">
        <v>0.32800000000000001</v>
      </c>
      <c r="P4" s="317"/>
      <c r="Q4" s="14"/>
      <c r="R4" s="317"/>
      <c r="S4" s="14"/>
      <c r="T4" s="317"/>
      <c r="U4" s="14"/>
      <c r="V4" s="317"/>
      <c r="W4" s="14"/>
      <c r="X4" s="317"/>
      <c r="Y4" s="14"/>
      <c r="Z4" s="317"/>
      <c r="AA4" s="14"/>
      <c r="AB4" s="310"/>
      <c r="AC4" s="11"/>
      <c r="AD4" s="310"/>
      <c r="AE4" s="11"/>
      <c r="AF4" s="310"/>
      <c r="AG4" s="11"/>
      <c r="AH4" s="310"/>
      <c r="AI4" s="11"/>
      <c r="AJ4" s="310"/>
      <c r="AK4" s="11"/>
      <c r="AL4" s="310"/>
      <c r="AM4" s="11"/>
      <c r="AN4" s="310"/>
      <c r="AO4" s="11"/>
      <c r="AP4" s="310"/>
      <c r="AQ4" s="11"/>
      <c r="AR4" s="310"/>
      <c r="AS4" s="11"/>
      <c r="AT4" s="310"/>
      <c r="AU4" s="11"/>
      <c r="AV4" s="310"/>
      <c r="AW4" s="11"/>
      <c r="AX4" s="310"/>
      <c r="AY4" s="11"/>
      <c r="AZ4" s="310"/>
      <c r="BA4" s="11"/>
      <c r="BB4" s="310"/>
      <c r="BC4" s="11"/>
      <c r="BD4" s="310"/>
      <c r="BE4" s="11"/>
      <c r="BF4" s="310"/>
      <c r="BG4" s="11"/>
      <c r="BH4" s="310"/>
      <c r="BI4" s="11"/>
      <c r="BJ4" s="310"/>
      <c r="BK4" s="11"/>
      <c r="BL4" s="310"/>
      <c r="BM4" s="11"/>
      <c r="BN4" s="310"/>
      <c r="BO4" s="11"/>
      <c r="BP4" s="310"/>
      <c r="BQ4" s="11"/>
      <c r="BR4" s="310"/>
      <c r="BS4" s="11"/>
      <c r="BT4" s="314"/>
      <c r="BU4" s="5"/>
      <c r="BV4" s="314"/>
      <c r="BW4" s="5"/>
      <c r="CB4" s="230"/>
    </row>
    <row r="5" spans="1:80" s="145" customFormat="1" ht="29.1" customHeight="1">
      <c r="A5" s="343" t="s">
        <v>33</v>
      </c>
      <c r="B5" s="348"/>
      <c r="C5" s="349"/>
      <c r="D5" s="349"/>
      <c r="E5" s="11"/>
      <c r="F5" s="11"/>
      <c r="G5" s="11"/>
      <c r="H5" s="11"/>
      <c r="I5" s="310"/>
      <c r="J5" s="353" t="s">
        <v>191</v>
      </c>
      <c r="K5" s="424" t="s">
        <v>195</v>
      </c>
      <c r="L5" s="351" t="s">
        <v>115</v>
      </c>
      <c r="M5" s="354">
        <v>2.4E-2</v>
      </c>
      <c r="P5" s="355"/>
      <c r="Q5" s="356"/>
      <c r="R5" s="355"/>
      <c r="S5" s="356"/>
      <c r="T5" s="355"/>
      <c r="U5" s="356"/>
      <c r="V5" s="355"/>
      <c r="W5" s="356"/>
      <c r="X5" s="355"/>
      <c r="Y5" s="356"/>
      <c r="Z5" s="355"/>
      <c r="AA5" s="356"/>
      <c r="AB5" s="357"/>
      <c r="AC5" s="358"/>
      <c r="AD5" s="357"/>
      <c r="AE5" s="358"/>
      <c r="AF5" s="357"/>
      <c r="AG5" s="358"/>
      <c r="AH5" s="357"/>
      <c r="AI5" s="358"/>
      <c r="AJ5" s="357"/>
      <c r="AK5" s="358"/>
      <c r="AL5" s="357"/>
      <c r="AM5" s="358"/>
      <c r="AN5" s="357"/>
      <c r="AO5" s="358"/>
      <c r="AP5" s="357"/>
      <c r="AQ5" s="358"/>
      <c r="AR5" s="357"/>
      <c r="AS5" s="358"/>
      <c r="AT5" s="357"/>
      <c r="AU5" s="358"/>
      <c r="AV5" s="357"/>
      <c r="AW5" s="358"/>
      <c r="AX5" s="357"/>
      <c r="AY5" s="358"/>
      <c r="AZ5" s="357"/>
      <c r="BA5" s="358"/>
      <c r="BB5" s="357"/>
      <c r="BC5" s="358"/>
      <c r="BD5" s="357"/>
      <c r="BE5" s="358"/>
      <c r="BF5" s="357"/>
      <c r="BG5" s="358"/>
      <c r="BH5" s="357"/>
      <c r="BI5" s="358"/>
      <c r="BJ5" s="357"/>
      <c r="BK5" s="358"/>
      <c r="BL5" s="357"/>
      <c r="BM5" s="358"/>
      <c r="BN5" s="357"/>
      <c r="BO5" s="358"/>
      <c r="BP5" s="357"/>
      <c r="BQ5" s="358"/>
      <c r="BR5" s="357"/>
      <c r="BS5" s="358"/>
      <c r="BT5" s="359"/>
      <c r="BU5" s="237"/>
      <c r="BV5" s="359"/>
      <c r="BW5" s="237"/>
      <c r="BX5" s="237"/>
      <c r="BY5" s="237"/>
      <c r="BZ5" s="237"/>
      <c r="CA5" s="237"/>
      <c r="CB5" s="237"/>
    </row>
    <row r="6" spans="1:80" ht="25.5" customHeight="1" thickBot="1">
      <c r="A6" s="430" t="s">
        <v>187</v>
      </c>
      <c r="B6" s="431"/>
      <c r="C6" s="431"/>
      <c r="D6" s="432"/>
      <c r="E6" s="433"/>
      <c r="F6" s="433"/>
      <c r="G6" s="433"/>
      <c r="H6" s="433"/>
      <c r="I6" s="421"/>
      <c r="J6" s="362" t="s">
        <v>192</v>
      </c>
      <c r="K6" s="426" t="s">
        <v>196</v>
      </c>
      <c r="L6" s="363" t="s">
        <v>199</v>
      </c>
      <c r="M6" s="364">
        <v>7.6999999999999999E-2</v>
      </c>
      <c r="P6" s="312"/>
      <c r="Q6" s="161"/>
      <c r="R6" s="312"/>
      <c r="S6" s="161"/>
      <c r="T6" s="312"/>
      <c r="U6" s="161"/>
      <c r="V6" s="312"/>
      <c r="W6" s="161"/>
      <c r="X6" s="312"/>
      <c r="Y6" s="161"/>
      <c r="Z6" s="312"/>
      <c r="AA6" s="161"/>
      <c r="AB6" s="313"/>
      <c r="AC6" s="230"/>
      <c r="AD6" s="313"/>
      <c r="AE6" s="230"/>
      <c r="AF6" s="313"/>
      <c r="AG6" s="230"/>
      <c r="AH6" s="313"/>
      <c r="AI6" s="230"/>
      <c r="AJ6" s="313"/>
      <c r="AK6" s="230"/>
      <c r="AL6" s="313"/>
      <c r="AM6" s="230"/>
      <c r="AN6" s="313"/>
      <c r="AO6" s="230"/>
      <c r="AP6" s="313"/>
      <c r="AQ6" s="230"/>
      <c r="AR6" s="313"/>
      <c r="AS6" s="230"/>
      <c r="AT6" s="313"/>
      <c r="AU6" s="230"/>
      <c r="AV6" s="313"/>
      <c r="AW6" s="230"/>
      <c r="AX6" s="313"/>
      <c r="AY6" s="230"/>
      <c r="AZ6" s="313"/>
      <c r="BA6" s="230"/>
      <c r="BB6" s="313"/>
      <c r="BC6" s="230"/>
      <c r="BD6" s="313"/>
      <c r="BE6" s="230"/>
      <c r="BF6" s="313"/>
      <c r="BG6" s="230"/>
      <c r="BH6" s="313"/>
      <c r="BI6" s="230"/>
      <c r="BJ6" s="313"/>
      <c r="BK6" s="230"/>
      <c r="BL6" s="313"/>
      <c r="BM6" s="230"/>
      <c r="BN6" s="313"/>
      <c r="BO6" s="230"/>
      <c r="BP6" s="313"/>
      <c r="BQ6" s="230"/>
      <c r="BR6" s="313"/>
      <c r="BS6" s="230"/>
      <c r="BT6" s="313"/>
      <c r="BU6" s="230"/>
      <c r="BV6" s="313"/>
      <c r="CB6" s="230"/>
    </row>
    <row r="7" spans="1:80" ht="15" customHeight="1">
      <c r="B7" s="360"/>
      <c r="C7" s="360"/>
      <c r="D7" s="360"/>
      <c r="E7" s="20"/>
      <c r="F7" s="20"/>
      <c r="G7" s="20"/>
      <c r="H7" s="20"/>
      <c r="I7" s="361"/>
      <c r="J7" s="20"/>
      <c r="K7" s="317"/>
      <c r="M7" s="312"/>
      <c r="N7" s="161"/>
      <c r="O7" s="312"/>
      <c r="P7" s="230"/>
      <c r="Q7" s="365"/>
      <c r="R7" s="366"/>
      <c r="S7" s="312"/>
      <c r="T7" s="230"/>
      <c r="U7" s="365"/>
      <c r="V7" s="366"/>
      <c r="W7" s="312"/>
      <c r="X7" s="230"/>
      <c r="Y7" s="365"/>
      <c r="Z7" s="366"/>
      <c r="AA7" s="312"/>
      <c r="AB7" s="230"/>
      <c r="AC7" s="312"/>
      <c r="AD7" s="230"/>
      <c r="AE7" s="312"/>
      <c r="AF7" s="230"/>
      <c r="AG7" s="312"/>
      <c r="AH7" s="230"/>
      <c r="AI7" s="312"/>
      <c r="AJ7" s="230"/>
      <c r="AK7" s="312"/>
      <c r="AL7" s="230"/>
      <c r="AM7" s="312"/>
      <c r="AN7" s="230"/>
      <c r="AO7" s="312"/>
      <c r="AP7" s="230"/>
      <c r="AQ7" s="312"/>
      <c r="AR7" s="230"/>
      <c r="AS7" s="312"/>
      <c r="AT7" s="230"/>
      <c r="AU7" s="312"/>
      <c r="AV7" s="230"/>
      <c r="AW7" s="312"/>
      <c r="AX7" s="230"/>
      <c r="AY7" s="312"/>
      <c r="AZ7" s="230"/>
      <c r="BA7" s="312"/>
      <c r="BB7" s="230"/>
      <c r="BC7" s="312"/>
      <c r="BD7" s="230"/>
      <c r="BE7" s="312"/>
      <c r="BF7" s="230"/>
      <c r="BG7" s="312"/>
      <c r="BH7" s="230"/>
      <c r="BI7" s="312"/>
      <c r="BJ7" s="230"/>
      <c r="BK7" s="312"/>
      <c r="BL7" s="230"/>
      <c r="BM7" s="312"/>
      <c r="BN7" s="230"/>
      <c r="BO7" s="312"/>
      <c r="BP7" s="230"/>
      <c r="BQ7" s="313"/>
      <c r="BR7" s="230"/>
      <c r="BS7" s="313"/>
      <c r="BT7" s="230"/>
      <c r="BU7" s="313"/>
      <c r="BV7" s="230"/>
    </row>
    <row r="8" spans="1:80" s="145" customFormat="1" ht="15" customHeight="1">
      <c r="A8" s="423" t="s">
        <v>188</v>
      </c>
      <c r="B8" s="5"/>
      <c r="C8" s="5"/>
      <c r="D8" s="5"/>
      <c r="E8" s="5"/>
      <c r="F8" s="5"/>
      <c r="G8" s="14"/>
      <c r="H8" s="367"/>
      <c r="I8" s="536" t="str">
        <f>Information!B8</f>
        <v>Service 1</v>
      </c>
      <c r="J8" s="536"/>
      <c r="K8" s="540" t="str">
        <f>Information!B9</f>
        <v>Service 2</v>
      </c>
      <c r="L8" s="541"/>
      <c r="M8" s="536" t="str">
        <f>Information!B10</f>
        <v>Service 3</v>
      </c>
      <c r="N8" s="536"/>
      <c r="O8" s="536" t="str">
        <f>Information!B11</f>
        <v>Service 4</v>
      </c>
      <c r="P8" s="536"/>
      <c r="Q8" s="536" t="str">
        <f>Information!B12</f>
        <v>Service 5</v>
      </c>
      <c r="R8" s="536"/>
      <c r="S8" s="536" t="s">
        <v>165</v>
      </c>
      <c r="T8" s="536"/>
      <c r="U8" s="536" t="s">
        <v>75</v>
      </c>
      <c r="V8" s="536"/>
      <c r="W8" s="533" t="s">
        <v>102</v>
      </c>
      <c r="X8" s="533"/>
      <c r="Y8" s="237"/>
      <c r="Z8" s="237"/>
      <c r="AA8" s="237"/>
      <c r="AB8" s="237"/>
      <c r="AC8" s="237"/>
    </row>
    <row r="9" spans="1:80" s="419" customFormat="1" ht="44.55" customHeight="1">
      <c r="G9" s="418" t="s">
        <v>1</v>
      </c>
      <c r="H9" s="418"/>
      <c r="I9" s="534">
        <f>Information!D8</f>
        <v>0</v>
      </c>
      <c r="J9" s="537"/>
      <c r="K9" s="542">
        <f>Information!D9</f>
        <v>0</v>
      </c>
      <c r="L9" s="543"/>
      <c r="M9" s="534">
        <f>Information!D10</f>
        <v>0</v>
      </c>
      <c r="N9" s="537"/>
      <c r="O9" s="538">
        <f>Information!D11</f>
        <v>0</v>
      </c>
      <c r="P9" s="539"/>
      <c r="Q9" s="534">
        <f>Information!D12</f>
        <v>0</v>
      </c>
      <c r="R9" s="537"/>
      <c r="S9" s="534" t="s">
        <v>214</v>
      </c>
      <c r="T9" s="535"/>
      <c r="U9" s="534" t="s">
        <v>186</v>
      </c>
      <c r="V9" s="535"/>
      <c r="W9" s="534" t="s">
        <v>153</v>
      </c>
      <c r="X9" s="535"/>
      <c r="Y9" s="420"/>
      <c r="Z9" s="420"/>
      <c r="AA9" s="420"/>
      <c r="AB9" s="420"/>
      <c r="AC9" s="420"/>
    </row>
    <row r="10" spans="1:80" s="28" customFormat="1" ht="44.25" customHeight="1">
      <c r="A10" s="368" t="s">
        <v>5</v>
      </c>
      <c r="B10" s="368" t="s">
        <v>54</v>
      </c>
      <c r="C10" s="368" t="s">
        <v>20</v>
      </c>
      <c r="D10" s="368" t="s">
        <v>123</v>
      </c>
      <c r="E10" s="368" t="s">
        <v>103</v>
      </c>
      <c r="F10" s="368" t="s">
        <v>21</v>
      </c>
      <c r="G10" s="368" t="s">
        <v>104</v>
      </c>
      <c r="H10" s="368" t="s">
        <v>105</v>
      </c>
      <c r="I10" s="369" t="s">
        <v>22</v>
      </c>
      <c r="J10" s="368" t="s">
        <v>10</v>
      </c>
      <c r="K10" s="369" t="s">
        <v>22</v>
      </c>
      <c r="L10" s="368" t="s">
        <v>10</v>
      </c>
      <c r="M10" s="369" t="s">
        <v>22</v>
      </c>
      <c r="N10" s="368" t="s">
        <v>10</v>
      </c>
      <c r="O10" s="369" t="s">
        <v>22</v>
      </c>
      <c r="P10" s="368" t="s">
        <v>10</v>
      </c>
      <c r="Q10" s="369" t="s">
        <v>22</v>
      </c>
      <c r="R10" s="368" t="s">
        <v>10</v>
      </c>
      <c r="S10" s="369" t="s">
        <v>22</v>
      </c>
      <c r="T10" s="368" t="s">
        <v>10</v>
      </c>
      <c r="U10" s="369" t="s">
        <v>22</v>
      </c>
      <c r="V10" s="368" t="s">
        <v>10</v>
      </c>
      <c r="W10" s="369" t="s">
        <v>25</v>
      </c>
      <c r="X10" s="368" t="s">
        <v>10</v>
      </c>
      <c r="Y10" s="370"/>
      <c r="Z10" s="370"/>
      <c r="AA10" s="370"/>
      <c r="AB10" s="370"/>
      <c r="AC10" s="370"/>
    </row>
    <row r="11" spans="1:80">
      <c r="A11" s="371" t="s">
        <v>154</v>
      </c>
      <c r="B11" s="372" t="s">
        <v>152</v>
      </c>
      <c r="C11" s="373" t="s">
        <v>155</v>
      </c>
      <c r="D11" s="374" t="s">
        <v>156</v>
      </c>
      <c r="E11" s="375"/>
      <c r="F11" s="376"/>
      <c r="G11" s="377">
        <f t="shared" ref="G11:G42" si="0">IF(E11=0,0,IF(D11="Faculty",((E11*F11)*$M$3),IF(D11="Staff",((E11*F11)*$M$4),IF(D11="Student",((F11*E11)*$M$5),IF(D11="Temp/IH",((F11*E11)*$M$6),"Need Type")))))</f>
        <v>0</v>
      </c>
      <c r="H11" s="378">
        <f>G11+E11</f>
        <v>0</v>
      </c>
      <c r="I11" s="379"/>
      <c r="J11" s="214">
        <f>I11*H11</f>
        <v>0</v>
      </c>
      <c r="K11" s="379"/>
      <c r="L11" s="214">
        <f t="shared" ref="L11:L42" si="1">K11*H11</f>
        <v>0</v>
      </c>
      <c r="M11" s="379"/>
      <c r="N11" s="214">
        <f t="shared" ref="N11:N42" si="2">M11*H11</f>
        <v>0</v>
      </c>
      <c r="O11" s="379"/>
      <c r="P11" s="214">
        <f>O11*H11</f>
        <v>0</v>
      </c>
      <c r="Q11" s="379"/>
      <c r="R11" s="214">
        <f>Q11*H11</f>
        <v>0</v>
      </c>
      <c r="S11" s="379"/>
      <c r="T11" s="214">
        <f>S11*$H11</f>
        <v>0</v>
      </c>
      <c r="U11" s="139">
        <f t="shared" ref="U11:U42" si="3">1-SUMIF(I11:T11,"&lt;1.01",I11:T11)</f>
        <v>1</v>
      </c>
      <c r="V11" s="214">
        <f>U11*$H11</f>
        <v>0</v>
      </c>
      <c r="W11" s="139">
        <f t="shared" ref="W11:W42" si="4">IFERROR(X11/H11,0)</f>
        <v>0</v>
      </c>
      <c r="X11" s="214">
        <f t="shared" ref="X11:X42" si="5">SUMIF(I11:V11,"&gt;1",I11:V11)</f>
        <v>0</v>
      </c>
      <c r="Y11" s="230" t="str">
        <f t="shared" ref="Y11:Y42" si="6">IF(X11&lt;&gt;H11,"Check allocations","")</f>
        <v/>
      </c>
      <c r="Z11" s="230"/>
      <c r="AA11" s="230"/>
      <c r="AB11" s="230"/>
      <c r="AC11" s="230"/>
      <c r="AE11" s="5"/>
      <c r="AG11" s="5"/>
      <c r="AI11" s="5"/>
      <c r="AK11" s="5"/>
      <c r="AM11" s="5"/>
      <c r="AO11" s="5"/>
      <c r="AQ11" s="5"/>
      <c r="AS11" s="5"/>
      <c r="AU11" s="5"/>
      <c r="AW11" s="5"/>
      <c r="AY11" s="5"/>
      <c r="BA11" s="5"/>
      <c r="BC11" s="5"/>
      <c r="BE11" s="5"/>
      <c r="BG11" s="5"/>
      <c r="BI11" s="5"/>
      <c r="BK11" s="5"/>
      <c r="BM11" s="5"/>
      <c r="BO11" s="5"/>
      <c r="BQ11" s="5"/>
      <c r="BS11" s="5"/>
      <c r="BU11" s="5"/>
      <c r="BW11" s="5"/>
      <c r="BX11" s="5"/>
      <c r="BY11" s="5"/>
      <c r="BZ11" s="5"/>
      <c r="CA11" s="5"/>
    </row>
    <row r="12" spans="1:80">
      <c r="A12" s="371" t="s">
        <v>1</v>
      </c>
      <c r="B12" s="372"/>
      <c r="C12" s="373" t="s">
        <v>1</v>
      </c>
      <c r="D12" s="374" t="s">
        <v>156</v>
      </c>
      <c r="E12" s="375"/>
      <c r="F12" s="376"/>
      <c r="G12" s="377">
        <f t="shared" si="0"/>
        <v>0</v>
      </c>
      <c r="H12" s="378">
        <f t="shared" ref="H12" si="7">G12+E12</f>
        <v>0</v>
      </c>
      <c r="I12" s="379"/>
      <c r="J12" s="214">
        <f t="shared" ref="J12:J42" si="8">I12*H12</f>
        <v>0</v>
      </c>
      <c r="K12" s="379"/>
      <c r="L12" s="214">
        <f t="shared" si="1"/>
        <v>0</v>
      </c>
      <c r="M12" s="379"/>
      <c r="N12" s="214">
        <f t="shared" si="2"/>
        <v>0</v>
      </c>
      <c r="O12" s="379"/>
      <c r="P12" s="214">
        <f t="shared" ref="P12:P42" si="9">O12*H12</f>
        <v>0</v>
      </c>
      <c r="Q12" s="379"/>
      <c r="R12" s="214">
        <f t="shared" ref="R12:R42" si="10">Q12*H12</f>
        <v>0</v>
      </c>
      <c r="S12" s="379"/>
      <c r="T12" s="214">
        <f t="shared" ref="T12:T42" si="11">S12*$H12</f>
        <v>0</v>
      </c>
      <c r="U12" s="139">
        <f t="shared" si="3"/>
        <v>1</v>
      </c>
      <c r="V12" s="214">
        <f t="shared" ref="V12:V42" si="12">U12*$H12</f>
        <v>0</v>
      </c>
      <c r="W12" s="139">
        <f t="shared" si="4"/>
        <v>0</v>
      </c>
      <c r="X12" s="214">
        <f t="shared" si="5"/>
        <v>0</v>
      </c>
      <c r="Y12" s="230" t="str">
        <f t="shared" si="6"/>
        <v/>
      </c>
      <c r="Z12" s="230"/>
      <c r="AA12" s="230"/>
      <c r="AB12" s="230"/>
      <c r="AC12" s="230"/>
      <c r="AE12" s="5"/>
      <c r="AG12" s="5"/>
      <c r="AI12" s="5"/>
      <c r="AK12" s="5"/>
      <c r="AM12" s="5"/>
      <c r="AO12" s="5"/>
      <c r="AQ12" s="5"/>
      <c r="AS12" s="5"/>
      <c r="AU12" s="5"/>
      <c r="AW12" s="5"/>
      <c r="AY12" s="5"/>
      <c r="BA12" s="5"/>
      <c r="BC12" s="5"/>
      <c r="BE12" s="5"/>
      <c r="BG12" s="5"/>
      <c r="BI12" s="5"/>
      <c r="BK12" s="5"/>
      <c r="BM12" s="5"/>
      <c r="BO12" s="5"/>
      <c r="BQ12" s="5"/>
      <c r="BS12" s="5"/>
      <c r="BU12" s="5"/>
      <c r="BW12" s="5"/>
      <c r="BX12" s="5"/>
      <c r="BY12" s="5"/>
      <c r="BZ12" s="5"/>
      <c r="CA12" s="5"/>
    </row>
    <row r="13" spans="1:80">
      <c r="A13" s="371" t="s">
        <v>1</v>
      </c>
      <c r="B13" s="372"/>
      <c r="C13" s="373" t="s">
        <v>1</v>
      </c>
      <c r="D13" s="374" t="s">
        <v>156</v>
      </c>
      <c r="E13" s="375"/>
      <c r="F13" s="376"/>
      <c r="G13" s="377">
        <f t="shared" si="0"/>
        <v>0</v>
      </c>
      <c r="H13" s="378">
        <f>G13+E13</f>
        <v>0</v>
      </c>
      <c r="I13" s="379"/>
      <c r="J13" s="214">
        <f>I13*H13</f>
        <v>0</v>
      </c>
      <c r="K13" s="379"/>
      <c r="L13" s="214">
        <f t="shared" si="1"/>
        <v>0</v>
      </c>
      <c r="M13" s="379"/>
      <c r="N13" s="214">
        <f t="shared" si="2"/>
        <v>0</v>
      </c>
      <c r="O13" s="379"/>
      <c r="P13" s="214">
        <f>O13*H13</f>
        <v>0</v>
      </c>
      <c r="Q13" s="379"/>
      <c r="R13" s="214">
        <f>Q13*H13</f>
        <v>0</v>
      </c>
      <c r="S13" s="379"/>
      <c r="T13" s="214">
        <f>S13*$H13</f>
        <v>0</v>
      </c>
      <c r="U13" s="139">
        <f t="shared" si="3"/>
        <v>1</v>
      </c>
      <c r="V13" s="214">
        <f t="shared" si="12"/>
        <v>0</v>
      </c>
      <c r="W13" s="139">
        <f t="shared" si="4"/>
        <v>0</v>
      </c>
      <c r="X13" s="214">
        <f t="shared" si="5"/>
        <v>0</v>
      </c>
      <c r="Y13" s="230" t="str">
        <f t="shared" si="6"/>
        <v/>
      </c>
      <c r="Z13" s="230"/>
      <c r="AA13" s="230"/>
      <c r="AB13" s="230"/>
      <c r="AC13" s="230"/>
      <c r="AE13" s="5"/>
      <c r="AG13" s="5"/>
      <c r="AI13" s="5"/>
      <c r="AK13" s="5"/>
      <c r="AM13" s="5"/>
      <c r="AO13" s="5"/>
      <c r="AQ13" s="5"/>
      <c r="AS13" s="5"/>
      <c r="AU13" s="5"/>
      <c r="AW13" s="5"/>
      <c r="AY13" s="5"/>
      <c r="BA13" s="5"/>
      <c r="BC13" s="5"/>
      <c r="BE13" s="5"/>
      <c r="BG13" s="5"/>
      <c r="BI13" s="5"/>
      <c r="BK13" s="5"/>
      <c r="BM13" s="5"/>
      <c r="BO13" s="5"/>
      <c r="BQ13" s="5"/>
      <c r="BS13" s="5"/>
      <c r="BU13" s="5"/>
      <c r="BW13" s="5"/>
      <c r="BX13" s="5"/>
      <c r="BY13" s="5"/>
      <c r="BZ13" s="5"/>
      <c r="CA13" s="5"/>
    </row>
    <row r="14" spans="1:80">
      <c r="A14" s="371" t="s">
        <v>1</v>
      </c>
      <c r="B14" s="372"/>
      <c r="C14" s="373" t="s">
        <v>1</v>
      </c>
      <c r="D14" s="374" t="s">
        <v>156</v>
      </c>
      <c r="E14" s="375"/>
      <c r="F14" s="376"/>
      <c r="G14" s="377">
        <f t="shared" si="0"/>
        <v>0</v>
      </c>
      <c r="H14" s="378">
        <f t="shared" ref="H14" si="13">G14+E14</f>
        <v>0</v>
      </c>
      <c r="I14" s="379"/>
      <c r="J14" s="214">
        <f t="shared" ref="J14" si="14">I14*H14</f>
        <v>0</v>
      </c>
      <c r="K14" s="379"/>
      <c r="L14" s="214">
        <f t="shared" si="1"/>
        <v>0</v>
      </c>
      <c r="M14" s="379"/>
      <c r="N14" s="214">
        <f t="shared" si="2"/>
        <v>0</v>
      </c>
      <c r="O14" s="379"/>
      <c r="P14" s="214">
        <f t="shared" ref="P14" si="15">O14*H14</f>
        <v>0</v>
      </c>
      <c r="Q14" s="379"/>
      <c r="R14" s="214">
        <f t="shared" ref="R14" si="16">Q14*H14</f>
        <v>0</v>
      </c>
      <c r="S14" s="379"/>
      <c r="T14" s="214">
        <f t="shared" si="11"/>
        <v>0</v>
      </c>
      <c r="U14" s="139">
        <f t="shared" si="3"/>
        <v>1</v>
      </c>
      <c r="V14" s="214">
        <f t="shared" si="12"/>
        <v>0</v>
      </c>
      <c r="W14" s="139">
        <f t="shared" si="4"/>
        <v>0</v>
      </c>
      <c r="X14" s="214">
        <f t="shared" si="5"/>
        <v>0</v>
      </c>
      <c r="Y14" s="230" t="str">
        <f t="shared" si="6"/>
        <v/>
      </c>
      <c r="Z14" s="230"/>
      <c r="AA14" s="230"/>
      <c r="AB14" s="230"/>
      <c r="AC14" s="230"/>
      <c r="AE14" s="5"/>
      <c r="AG14" s="5"/>
      <c r="AI14" s="5"/>
      <c r="AK14" s="5"/>
      <c r="AM14" s="5"/>
      <c r="AO14" s="5"/>
      <c r="AQ14" s="5"/>
      <c r="AS14" s="5"/>
      <c r="AU14" s="5"/>
      <c r="AW14" s="5"/>
      <c r="AY14" s="5"/>
      <c r="BA14" s="5"/>
      <c r="BC14" s="5"/>
      <c r="BE14" s="5"/>
      <c r="BG14" s="5"/>
      <c r="BI14" s="5"/>
      <c r="BK14" s="5"/>
      <c r="BM14" s="5"/>
      <c r="BO14" s="5"/>
      <c r="BQ14" s="5"/>
      <c r="BS14" s="5"/>
      <c r="BU14" s="5"/>
      <c r="BW14" s="5"/>
      <c r="BX14" s="5"/>
      <c r="BY14" s="5"/>
      <c r="BZ14" s="5"/>
      <c r="CA14" s="5"/>
    </row>
    <row r="15" spans="1:80">
      <c r="A15" s="371" t="s">
        <v>1</v>
      </c>
      <c r="B15" s="372"/>
      <c r="C15" s="373" t="s">
        <v>1</v>
      </c>
      <c r="D15" s="374" t="s">
        <v>156</v>
      </c>
      <c r="E15" s="375"/>
      <c r="F15" s="376"/>
      <c r="G15" s="377">
        <f t="shared" si="0"/>
        <v>0</v>
      </c>
      <c r="H15" s="378">
        <f>G15+E15</f>
        <v>0</v>
      </c>
      <c r="I15" s="379"/>
      <c r="J15" s="214">
        <f>I15*H15</f>
        <v>0</v>
      </c>
      <c r="K15" s="379"/>
      <c r="L15" s="214">
        <f t="shared" si="1"/>
        <v>0</v>
      </c>
      <c r="M15" s="379"/>
      <c r="N15" s="214">
        <f t="shared" si="2"/>
        <v>0</v>
      </c>
      <c r="O15" s="379"/>
      <c r="P15" s="214">
        <f>O15*H15</f>
        <v>0</v>
      </c>
      <c r="Q15" s="379"/>
      <c r="R15" s="214">
        <f>Q15*H15</f>
        <v>0</v>
      </c>
      <c r="S15" s="379"/>
      <c r="T15" s="214">
        <f>S15*$H15</f>
        <v>0</v>
      </c>
      <c r="U15" s="139">
        <f t="shared" si="3"/>
        <v>1</v>
      </c>
      <c r="V15" s="214">
        <f t="shared" si="12"/>
        <v>0</v>
      </c>
      <c r="W15" s="139">
        <f t="shared" si="4"/>
        <v>0</v>
      </c>
      <c r="X15" s="214">
        <f t="shared" si="5"/>
        <v>0</v>
      </c>
      <c r="Y15" s="230" t="str">
        <f t="shared" si="6"/>
        <v/>
      </c>
      <c r="Z15" s="230"/>
      <c r="AA15" s="230"/>
      <c r="AB15" s="230"/>
      <c r="AC15" s="230"/>
      <c r="AE15" s="5"/>
      <c r="AG15" s="5"/>
      <c r="AI15" s="5"/>
      <c r="AK15" s="5"/>
      <c r="AM15" s="5"/>
      <c r="AO15" s="5"/>
      <c r="AQ15" s="5"/>
      <c r="AS15" s="5"/>
      <c r="AU15" s="5"/>
      <c r="AW15" s="5"/>
      <c r="AY15" s="5"/>
      <c r="BA15" s="5"/>
      <c r="BC15" s="5"/>
      <c r="BE15" s="5"/>
      <c r="BG15" s="5"/>
      <c r="BI15" s="5"/>
      <c r="BK15" s="5"/>
      <c r="BM15" s="5"/>
      <c r="BO15" s="5"/>
      <c r="BQ15" s="5"/>
      <c r="BS15" s="5"/>
      <c r="BU15" s="5"/>
      <c r="BW15" s="5"/>
      <c r="BX15" s="5"/>
      <c r="BY15" s="5"/>
      <c r="BZ15" s="5"/>
      <c r="CA15" s="5"/>
    </row>
    <row r="16" spans="1:80">
      <c r="A16" s="371" t="s">
        <v>1</v>
      </c>
      <c r="B16" s="372"/>
      <c r="C16" s="373" t="s">
        <v>1</v>
      </c>
      <c r="D16" s="374" t="s">
        <v>156</v>
      </c>
      <c r="E16" s="375"/>
      <c r="F16" s="376"/>
      <c r="G16" s="377">
        <f t="shared" si="0"/>
        <v>0</v>
      </c>
      <c r="H16" s="378">
        <f t="shared" ref="H16" si="17">G16+E16</f>
        <v>0</v>
      </c>
      <c r="I16" s="379"/>
      <c r="J16" s="214">
        <f t="shared" ref="J16" si="18">I16*H16</f>
        <v>0</v>
      </c>
      <c r="K16" s="379"/>
      <c r="L16" s="214">
        <f t="shared" si="1"/>
        <v>0</v>
      </c>
      <c r="M16" s="379"/>
      <c r="N16" s="214">
        <f t="shared" si="2"/>
        <v>0</v>
      </c>
      <c r="O16" s="379"/>
      <c r="P16" s="214">
        <f t="shared" ref="P16" si="19">O16*H16</f>
        <v>0</v>
      </c>
      <c r="Q16" s="379"/>
      <c r="R16" s="214">
        <f t="shared" ref="R16" si="20">Q16*H16</f>
        <v>0</v>
      </c>
      <c r="S16" s="379"/>
      <c r="T16" s="214">
        <f t="shared" si="11"/>
        <v>0</v>
      </c>
      <c r="U16" s="139">
        <f t="shared" si="3"/>
        <v>1</v>
      </c>
      <c r="V16" s="214">
        <f t="shared" si="12"/>
        <v>0</v>
      </c>
      <c r="W16" s="139">
        <f t="shared" si="4"/>
        <v>0</v>
      </c>
      <c r="X16" s="214">
        <f t="shared" si="5"/>
        <v>0</v>
      </c>
      <c r="Y16" s="230" t="str">
        <f t="shared" si="6"/>
        <v/>
      </c>
      <c r="Z16" s="230"/>
      <c r="AA16" s="230"/>
      <c r="AB16" s="230"/>
      <c r="AC16" s="230"/>
      <c r="AE16" s="5"/>
      <c r="AG16" s="5"/>
      <c r="AI16" s="5"/>
      <c r="AK16" s="5"/>
      <c r="AM16" s="5"/>
      <c r="AO16" s="5"/>
      <c r="AQ16" s="5"/>
      <c r="AS16" s="5"/>
      <c r="AU16" s="5"/>
      <c r="AW16" s="5"/>
      <c r="AY16" s="5"/>
      <c r="BA16" s="5"/>
      <c r="BC16" s="5"/>
      <c r="BE16" s="5"/>
      <c r="BG16" s="5"/>
      <c r="BI16" s="5"/>
      <c r="BK16" s="5"/>
      <c r="BM16" s="5"/>
      <c r="BO16" s="5"/>
      <c r="BQ16" s="5"/>
      <c r="BS16" s="5"/>
      <c r="BU16" s="5"/>
      <c r="BW16" s="5"/>
      <c r="BX16" s="5"/>
      <c r="BY16" s="5"/>
      <c r="BZ16" s="5"/>
      <c r="CA16" s="5"/>
    </row>
    <row r="17" spans="1:79" hidden="1">
      <c r="A17" s="371" t="s">
        <v>1</v>
      </c>
      <c r="B17" s="372"/>
      <c r="C17" s="373" t="s">
        <v>1</v>
      </c>
      <c r="D17" s="374" t="s">
        <v>162</v>
      </c>
      <c r="E17" s="375"/>
      <c r="F17" s="376"/>
      <c r="G17" s="377">
        <f t="shared" si="0"/>
        <v>0</v>
      </c>
      <c r="H17" s="378">
        <f>G17+E17</f>
        <v>0</v>
      </c>
      <c r="I17" s="379"/>
      <c r="J17" s="214">
        <f>I17*H17</f>
        <v>0</v>
      </c>
      <c r="K17" s="379"/>
      <c r="L17" s="214">
        <f t="shared" si="1"/>
        <v>0</v>
      </c>
      <c r="M17" s="379"/>
      <c r="N17" s="214">
        <f t="shared" si="2"/>
        <v>0</v>
      </c>
      <c r="O17" s="379"/>
      <c r="P17" s="214">
        <f>O17*H17</f>
        <v>0</v>
      </c>
      <c r="Q17" s="379"/>
      <c r="R17" s="214">
        <f>Q17*H17</f>
        <v>0</v>
      </c>
      <c r="S17" s="379"/>
      <c r="T17" s="214">
        <f>S17*$H17</f>
        <v>0</v>
      </c>
      <c r="U17" s="139">
        <f t="shared" si="3"/>
        <v>1</v>
      </c>
      <c r="V17" s="214">
        <f t="shared" si="12"/>
        <v>0</v>
      </c>
      <c r="W17" s="139">
        <f t="shared" si="4"/>
        <v>0</v>
      </c>
      <c r="X17" s="214">
        <f t="shared" si="5"/>
        <v>0</v>
      </c>
      <c r="Y17" s="230" t="str">
        <f t="shared" si="6"/>
        <v/>
      </c>
      <c r="Z17" s="230"/>
      <c r="AA17" s="230"/>
      <c r="AB17" s="230"/>
      <c r="AC17" s="230"/>
      <c r="AE17" s="5"/>
      <c r="AG17" s="5"/>
      <c r="AI17" s="5"/>
      <c r="AK17" s="5"/>
      <c r="AM17" s="5"/>
      <c r="AO17" s="5"/>
      <c r="AQ17" s="5"/>
      <c r="AS17" s="5"/>
      <c r="AU17" s="5"/>
      <c r="AW17" s="5"/>
      <c r="AY17" s="5"/>
      <c r="BA17" s="5"/>
      <c r="BC17" s="5"/>
      <c r="BE17" s="5"/>
      <c r="BG17" s="5"/>
      <c r="BI17" s="5"/>
      <c r="BK17" s="5"/>
      <c r="BM17" s="5"/>
      <c r="BO17" s="5"/>
      <c r="BQ17" s="5"/>
      <c r="BS17" s="5"/>
      <c r="BU17" s="5"/>
      <c r="BW17" s="5"/>
      <c r="BX17" s="5"/>
      <c r="BY17" s="5"/>
      <c r="BZ17" s="5"/>
      <c r="CA17" s="5"/>
    </row>
    <row r="18" spans="1:79" hidden="1">
      <c r="A18" s="371" t="s">
        <v>1</v>
      </c>
      <c r="B18" s="372"/>
      <c r="C18" s="373" t="s">
        <v>1</v>
      </c>
      <c r="D18" s="374" t="s">
        <v>162</v>
      </c>
      <c r="E18" s="375"/>
      <c r="F18" s="376"/>
      <c r="G18" s="377">
        <f t="shared" si="0"/>
        <v>0</v>
      </c>
      <c r="H18" s="378">
        <f t="shared" ref="H18" si="21">G18+E18</f>
        <v>0</v>
      </c>
      <c r="I18" s="379"/>
      <c r="J18" s="214">
        <f t="shared" ref="J18" si="22">I18*H18</f>
        <v>0</v>
      </c>
      <c r="K18" s="379"/>
      <c r="L18" s="214">
        <f t="shared" si="1"/>
        <v>0</v>
      </c>
      <c r="M18" s="379"/>
      <c r="N18" s="214">
        <f t="shared" si="2"/>
        <v>0</v>
      </c>
      <c r="O18" s="379"/>
      <c r="P18" s="214">
        <f t="shared" ref="P18" si="23">O18*H18</f>
        <v>0</v>
      </c>
      <c r="Q18" s="379"/>
      <c r="R18" s="214">
        <f t="shared" ref="R18" si="24">Q18*H18</f>
        <v>0</v>
      </c>
      <c r="S18" s="379"/>
      <c r="T18" s="214">
        <f t="shared" si="11"/>
        <v>0</v>
      </c>
      <c r="U18" s="139">
        <f t="shared" si="3"/>
        <v>1</v>
      </c>
      <c r="V18" s="214">
        <f t="shared" si="12"/>
        <v>0</v>
      </c>
      <c r="W18" s="139">
        <f t="shared" si="4"/>
        <v>0</v>
      </c>
      <c r="X18" s="214">
        <f t="shared" si="5"/>
        <v>0</v>
      </c>
      <c r="Y18" s="230" t="str">
        <f t="shared" si="6"/>
        <v/>
      </c>
      <c r="Z18" s="230"/>
      <c r="AA18" s="230"/>
      <c r="AB18" s="230"/>
      <c r="AC18" s="230"/>
      <c r="AE18" s="5"/>
      <c r="AG18" s="5"/>
      <c r="AI18" s="5"/>
      <c r="AK18" s="5"/>
      <c r="AM18" s="5"/>
      <c r="AO18" s="5"/>
      <c r="AQ18" s="5"/>
      <c r="AS18" s="5"/>
      <c r="AU18" s="5"/>
      <c r="AW18" s="5"/>
      <c r="AY18" s="5"/>
      <c r="BA18" s="5"/>
      <c r="BC18" s="5"/>
      <c r="BE18" s="5"/>
      <c r="BG18" s="5"/>
      <c r="BI18" s="5"/>
      <c r="BK18" s="5"/>
      <c r="BM18" s="5"/>
      <c r="BO18" s="5"/>
      <c r="BQ18" s="5"/>
      <c r="BS18" s="5"/>
      <c r="BU18" s="5"/>
      <c r="BW18" s="5"/>
      <c r="BX18" s="5"/>
      <c r="BY18" s="5"/>
      <c r="BZ18" s="5"/>
      <c r="CA18" s="5"/>
    </row>
    <row r="19" spans="1:79" hidden="1">
      <c r="A19" s="371" t="s">
        <v>1</v>
      </c>
      <c r="B19" s="372"/>
      <c r="C19" s="373" t="s">
        <v>1</v>
      </c>
      <c r="D19" s="374" t="s">
        <v>162</v>
      </c>
      <c r="E19" s="375"/>
      <c r="F19" s="376"/>
      <c r="G19" s="377">
        <f t="shared" si="0"/>
        <v>0</v>
      </c>
      <c r="H19" s="378">
        <f>G19+E19</f>
        <v>0</v>
      </c>
      <c r="I19" s="379"/>
      <c r="J19" s="214">
        <f>I19*H19</f>
        <v>0</v>
      </c>
      <c r="K19" s="379"/>
      <c r="L19" s="214">
        <f t="shared" si="1"/>
        <v>0</v>
      </c>
      <c r="M19" s="379"/>
      <c r="N19" s="214">
        <f t="shared" si="2"/>
        <v>0</v>
      </c>
      <c r="O19" s="379"/>
      <c r="P19" s="214">
        <f>O19*H19</f>
        <v>0</v>
      </c>
      <c r="Q19" s="379"/>
      <c r="R19" s="214">
        <f>Q19*H19</f>
        <v>0</v>
      </c>
      <c r="S19" s="379"/>
      <c r="T19" s="214">
        <f>S19*$H19</f>
        <v>0</v>
      </c>
      <c r="U19" s="139">
        <f t="shared" si="3"/>
        <v>1</v>
      </c>
      <c r="V19" s="214">
        <f t="shared" si="12"/>
        <v>0</v>
      </c>
      <c r="W19" s="139">
        <f t="shared" si="4"/>
        <v>0</v>
      </c>
      <c r="X19" s="214">
        <f t="shared" si="5"/>
        <v>0</v>
      </c>
      <c r="Y19" s="230" t="str">
        <f t="shared" si="6"/>
        <v/>
      </c>
      <c r="Z19" s="230"/>
      <c r="AA19" s="230"/>
      <c r="AB19" s="230"/>
      <c r="AC19" s="230"/>
      <c r="AE19" s="5"/>
      <c r="AG19" s="5"/>
      <c r="AI19" s="5"/>
      <c r="AK19" s="5"/>
      <c r="AM19" s="5"/>
      <c r="AO19" s="5"/>
      <c r="AQ19" s="5"/>
      <c r="AS19" s="5"/>
      <c r="AU19" s="5"/>
      <c r="AW19" s="5"/>
      <c r="AY19" s="5"/>
      <c r="BA19" s="5"/>
      <c r="BC19" s="5"/>
      <c r="BE19" s="5"/>
      <c r="BG19" s="5"/>
      <c r="BI19" s="5"/>
      <c r="BK19" s="5"/>
      <c r="BM19" s="5"/>
      <c r="BO19" s="5"/>
      <c r="BQ19" s="5"/>
      <c r="BS19" s="5"/>
      <c r="BU19" s="5"/>
      <c r="BW19" s="5"/>
      <c r="BX19" s="5"/>
      <c r="BY19" s="5"/>
      <c r="BZ19" s="5"/>
      <c r="CA19" s="5"/>
    </row>
    <row r="20" spans="1:79" hidden="1">
      <c r="A20" s="90" t="s">
        <v>1</v>
      </c>
      <c r="B20" s="380"/>
      <c r="C20" s="381" t="s">
        <v>1</v>
      </c>
      <c r="D20" s="382" t="s">
        <v>162</v>
      </c>
      <c r="E20" s="375"/>
      <c r="F20" s="376"/>
      <c r="G20" s="377">
        <f t="shared" si="0"/>
        <v>0</v>
      </c>
      <c r="H20" s="378">
        <f t="shared" ref="H20" si="25">G20+E20</f>
        <v>0</v>
      </c>
      <c r="I20" s="379"/>
      <c r="J20" s="214">
        <f t="shared" ref="J20" si="26">I20*H20</f>
        <v>0</v>
      </c>
      <c r="K20" s="379"/>
      <c r="L20" s="214">
        <f t="shared" si="1"/>
        <v>0</v>
      </c>
      <c r="M20" s="379"/>
      <c r="N20" s="214">
        <f t="shared" si="2"/>
        <v>0</v>
      </c>
      <c r="O20" s="379"/>
      <c r="P20" s="214">
        <f t="shared" ref="P20" si="27">O20*H20</f>
        <v>0</v>
      </c>
      <c r="Q20" s="379"/>
      <c r="R20" s="214">
        <f t="shared" ref="R20" si="28">Q20*H20</f>
        <v>0</v>
      </c>
      <c r="S20" s="379"/>
      <c r="T20" s="214">
        <f t="shared" si="11"/>
        <v>0</v>
      </c>
      <c r="U20" s="139">
        <f t="shared" si="3"/>
        <v>1</v>
      </c>
      <c r="V20" s="214">
        <f t="shared" si="12"/>
        <v>0</v>
      </c>
      <c r="W20" s="139">
        <f t="shared" si="4"/>
        <v>0</v>
      </c>
      <c r="X20" s="214">
        <f t="shared" si="5"/>
        <v>0</v>
      </c>
      <c r="Y20" s="230" t="str">
        <f t="shared" si="6"/>
        <v/>
      </c>
      <c r="Z20" s="230"/>
      <c r="AA20" s="230"/>
      <c r="AB20" s="230"/>
      <c r="AC20" s="230"/>
      <c r="AE20" s="5"/>
      <c r="AG20" s="5"/>
      <c r="AI20" s="5"/>
      <c r="AK20" s="5"/>
      <c r="AM20" s="5"/>
      <c r="AO20" s="5"/>
      <c r="AQ20" s="5"/>
      <c r="AS20" s="5"/>
      <c r="AU20" s="5"/>
      <c r="AW20" s="5"/>
      <c r="AY20" s="5"/>
      <c r="BA20" s="5"/>
      <c r="BC20" s="5"/>
      <c r="BE20" s="5"/>
      <c r="BG20" s="5"/>
      <c r="BI20" s="5"/>
      <c r="BK20" s="5"/>
      <c r="BM20" s="5"/>
      <c r="BO20" s="5"/>
      <c r="BQ20" s="5"/>
      <c r="BS20" s="5"/>
      <c r="BU20" s="5"/>
      <c r="BW20" s="5"/>
      <c r="BX20" s="5"/>
      <c r="BY20" s="5"/>
      <c r="BZ20" s="5"/>
      <c r="CA20" s="5"/>
    </row>
    <row r="21" spans="1:79" hidden="1">
      <c r="A21" s="371" t="s">
        <v>1</v>
      </c>
      <c r="B21" s="372"/>
      <c r="C21" s="373" t="s">
        <v>1</v>
      </c>
      <c r="D21" s="374" t="s">
        <v>162</v>
      </c>
      <c r="E21" s="375"/>
      <c r="F21" s="376"/>
      <c r="G21" s="377">
        <f t="shared" si="0"/>
        <v>0</v>
      </c>
      <c r="H21" s="378">
        <f t="shared" ref="H21:H29" si="29">G21+E21</f>
        <v>0</v>
      </c>
      <c r="I21" s="379"/>
      <c r="J21" s="214">
        <f t="shared" si="8"/>
        <v>0</v>
      </c>
      <c r="K21" s="379"/>
      <c r="L21" s="214">
        <f t="shared" si="1"/>
        <v>0</v>
      </c>
      <c r="M21" s="379"/>
      <c r="N21" s="214">
        <f t="shared" si="2"/>
        <v>0</v>
      </c>
      <c r="O21" s="379"/>
      <c r="P21" s="214">
        <f t="shared" si="9"/>
        <v>0</v>
      </c>
      <c r="Q21" s="379"/>
      <c r="R21" s="214">
        <f t="shared" si="10"/>
        <v>0</v>
      </c>
      <c r="S21" s="379"/>
      <c r="T21" s="214">
        <f t="shared" si="11"/>
        <v>0</v>
      </c>
      <c r="U21" s="139">
        <f t="shared" si="3"/>
        <v>1</v>
      </c>
      <c r="V21" s="214">
        <f t="shared" si="12"/>
        <v>0</v>
      </c>
      <c r="W21" s="139">
        <f t="shared" si="4"/>
        <v>0</v>
      </c>
      <c r="X21" s="214">
        <f t="shared" si="5"/>
        <v>0</v>
      </c>
      <c r="Y21" s="230" t="str">
        <f t="shared" si="6"/>
        <v/>
      </c>
      <c r="Z21" s="230"/>
      <c r="AA21" s="230"/>
      <c r="AB21" s="230"/>
      <c r="AC21" s="230"/>
      <c r="AE21" s="5"/>
      <c r="AG21" s="5"/>
      <c r="AI21" s="5"/>
      <c r="AK21" s="5"/>
      <c r="AM21" s="5"/>
      <c r="AO21" s="5"/>
      <c r="AQ21" s="5"/>
      <c r="AS21" s="5"/>
      <c r="AU21" s="5"/>
      <c r="AW21" s="5"/>
      <c r="AY21" s="5"/>
      <c r="BA21" s="5"/>
      <c r="BC21" s="5"/>
      <c r="BE21" s="5"/>
      <c r="BG21" s="5"/>
      <c r="BI21" s="5"/>
      <c r="BK21" s="5"/>
      <c r="BM21" s="5"/>
      <c r="BO21" s="5"/>
      <c r="BQ21" s="5"/>
      <c r="BS21" s="5"/>
      <c r="BU21" s="5"/>
      <c r="BW21" s="5"/>
      <c r="BX21" s="5"/>
      <c r="BY21" s="5"/>
      <c r="BZ21" s="5"/>
      <c r="CA21" s="5"/>
    </row>
    <row r="22" spans="1:79" hidden="1">
      <c r="A22" s="371" t="s">
        <v>1</v>
      </c>
      <c r="B22" s="372"/>
      <c r="C22" s="373" t="s">
        <v>1</v>
      </c>
      <c r="D22" s="374" t="s">
        <v>162</v>
      </c>
      <c r="E22" s="375"/>
      <c r="F22" s="376"/>
      <c r="G22" s="377">
        <f t="shared" si="0"/>
        <v>0</v>
      </c>
      <c r="H22" s="378">
        <f t="shared" si="29"/>
        <v>0</v>
      </c>
      <c r="I22" s="379"/>
      <c r="J22" s="214">
        <f t="shared" si="8"/>
        <v>0</v>
      </c>
      <c r="K22" s="379"/>
      <c r="L22" s="214">
        <f t="shared" si="1"/>
        <v>0</v>
      </c>
      <c r="M22" s="379"/>
      <c r="N22" s="214">
        <f t="shared" si="2"/>
        <v>0</v>
      </c>
      <c r="O22" s="379"/>
      <c r="P22" s="214">
        <f t="shared" si="9"/>
        <v>0</v>
      </c>
      <c r="Q22" s="379"/>
      <c r="R22" s="214">
        <f t="shared" si="10"/>
        <v>0</v>
      </c>
      <c r="S22" s="379"/>
      <c r="T22" s="214">
        <f t="shared" si="11"/>
        <v>0</v>
      </c>
      <c r="U22" s="139">
        <f t="shared" si="3"/>
        <v>1</v>
      </c>
      <c r="V22" s="214">
        <f t="shared" si="12"/>
        <v>0</v>
      </c>
      <c r="W22" s="139">
        <f t="shared" si="4"/>
        <v>0</v>
      </c>
      <c r="X22" s="214">
        <f t="shared" si="5"/>
        <v>0</v>
      </c>
      <c r="Y22" s="230" t="str">
        <f t="shared" si="6"/>
        <v/>
      </c>
      <c r="Z22" s="230"/>
      <c r="AA22" s="230"/>
      <c r="AB22" s="230"/>
      <c r="AC22" s="230"/>
      <c r="AE22" s="5"/>
      <c r="AG22" s="5"/>
      <c r="AI22" s="5"/>
      <c r="AK22" s="5"/>
      <c r="AM22" s="5"/>
      <c r="AO22" s="5"/>
      <c r="AQ22" s="5"/>
      <c r="AS22" s="5"/>
      <c r="AU22" s="5"/>
      <c r="AW22" s="5"/>
      <c r="AY22" s="5"/>
      <c r="BA22" s="5"/>
      <c r="BC22" s="5"/>
      <c r="BE22" s="5"/>
      <c r="BG22" s="5"/>
      <c r="BI22" s="5"/>
      <c r="BK22" s="5"/>
      <c r="BM22" s="5"/>
      <c r="BO22" s="5"/>
      <c r="BQ22" s="5"/>
      <c r="BS22" s="5"/>
      <c r="BU22" s="5"/>
      <c r="BW22" s="5"/>
      <c r="BX22" s="5"/>
      <c r="BY22" s="5"/>
      <c r="BZ22" s="5"/>
      <c r="CA22" s="5"/>
    </row>
    <row r="23" spans="1:79" hidden="1">
      <c r="A23" s="371" t="s">
        <v>1</v>
      </c>
      <c r="B23" s="372"/>
      <c r="C23" s="373" t="s">
        <v>1</v>
      </c>
      <c r="D23" s="374" t="s">
        <v>162</v>
      </c>
      <c r="E23" s="375"/>
      <c r="F23" s="376"/>
      <c r="G23" s="377">
        <f t="shared" si="0"/>
        <v>0</v>
      </c>
      <c r="H23" s="378">
        <f t="shared" si="29"/>
        <v>0</v>
      </c>
      <c r="I23" s="379"/>
      <c r="J23" s="214">
        <f t="shared" si="8"/>
        <v>0</v>
      </c>
      <c r="K23" s="379"/>
      <c r="L23" s="214">
        <f t="shared" si="1"/>
        <v>0</v>
      </c>
      <c r="M23" s="379"/>
      <c r="N23" s="214">
        <f t="shared" si="2"/>
        <v>0</v>
      </c>
      <c r="O23" s="379"/>
      <c r="P23" s="214">
        <f t="shared" si="9"/>
        <v>0</v>
      </c>
      <c r="Q23" s="379"/>
      <c r="R23" s="214">
        <f t="shared" si="10"/>
        <v>0</v>
      </c>
      <c r="S23" s="379"/>
      <c r="T23" s="214">
        <f t="shared" si="11"/>
        <v>0</v>
      </c>
      <c r="U23" s="139">
        <f t="shared" si="3"/>
        <v>1</v>
      </c>
      <c r="V23" s="214">
        <f t="shared" si="12"/>
        <v>0</v>
      </c>
      <c r="W23" s="139">
        <f t="shared" si="4"/>
        <v>0</v>
      </c>
      <c r="X23" s="214">
        <f t="shared" si="5"/>
        <v>0</v>
      </c>
      <c r="Y23" s="230" t="str">
        <f t="shared" si="6"/>
        <v/>
      </c>
      <c r="Z23" s="230"/>
      <c r="AA23" s="230"/>
      <c r="AB23" s="230"/>
      <c r="AC23" s="230"/>
      <c r="AE23" s="5"/>
      <c r="AG23" s="5"/>
      <c r="AI23" s="5"/>
      <c r="AK23" s="5"/>
      <c r="AM23" s="5"/>
      <c r="AO23" s="5"/>
      <c r="AQ23" s="5"/>
      <c r="AS23" s="5"/>
      <c r="AU23" s="5"/>
      <c r="AW23" s="5"/>
      <c r="AY23" s="5"/>
      <c r="BA23" s="5"/>
      <c r="BC23" s="5"/>
      <c r="BE23" s="5"/>
      <c r="BG23" s="5"/>
      <c r="BI23" s="5"/>
      <c r="BK23" s="5"/>
      <c r="BM23" s="5"/>
      <c r="BO23" s="5"/>
      <c r="BQ23" s="5"/>
      <c r="BS23" s="5"/>
      <c r="BU23" s="5"/>
      <c r="BW23" s="5"/>
      <c r="BX23" s="5"/>
      <c r="BY23" s="5"/>
      <c r="BZ23" s="5"/>
      <c r="CA23" s="5"/>
    </row>
    <row r="24" spans="1:79" hidden="1">
      <c r="A24" s="371" t="s">
        <v>1</v>
      </c>
      <c r="B24" s="372"/>
      <c r="C24" s="373" t="s">
        <v>1</v>
      </c>
      <c r="D24" s="374" t="s">
        <v>162</v>
      </c>
      <c r="E24" s="375"/>
      <c r="F24" s="376"/>
      <c r="G24" s="377">
        <f t="shared" si="0"/>
        <v>0</v>
      </c>
      <c r="H24" s="378">
        <f t="shared" si="29"/>
        <v>0</v>
      </c>
      <c r="I24" s="379"/>
      <c r="J24" s="214">
        <f t="shared" si="8"/>
        <v>0</v>
      </c>
      <c r="K24" s="379"/>
      <c r="L24" s="214">
        <f t="shared" si="1"/>
        <v>0</v>
      </c>
      <c r="M24" s="379"/>
      <c r="N24" s="214">
        <f t="shared" si="2"/>
        <v>0</v>
      </c>
      <c r="O24" s="379"/>
      <c r="P24" s="214">
        <f t="shared" si="9"/>
        <v>0</v>
      </c>
      <c r="Q24" s="379"/>
      <c r="R24" s="214">
        <f t="shared" si="10"/>
        <v>0</v>
      </c>
      <c r="S24" s="379"/>
      <c r="T24" s="214">
        <f t="shared" si="11"/>
        <v>0</v>
      </c>
      <c r="U24" s="139">
        <f t="shared" si="3"/>
        <v>1</v>
      </c>
      <c r="V24" s="214">
        <f t="shared" si="12"/>
        <v>0</v>
      </c>
      <c r="W24" s="139">
        <f t="shared" si="4"/>
        <v>0</v>
      </c>
      <c r="X24" s="214">
        <f t="shared" si="5"/>
        <v>0</v>
      </c>
      <c r="Y24" s="230" t="str">
        <f t="shared" si="6"/>
        <v/>
      </c>
      <c r="Z24" s="230"/>
      <c r="AA24" s="230"/>
      <c r="AB24" s="230"/>
      <c r="AC24" s="230"/>
      <c r="AE24" s="5"/>
      <c r="AG24" s="5"/>
      <c r="AI24" s="5"/>
      <c r="AK24" s="5"/>
      <c r="AM24" s="5"/>
      <c r="AO24" s="5"/>
      <c r="AQ24" s="5"/>
      <c r="AS24" s="5"/>
      <c r="AU24" s="5"/>
      <c r="AW24" s="5"/>
      <c r="AY24" s="5"/>
      <c r="BA24" s="5"/>
      <c r="BC24" s="5"/>
      <c r="BE24" s="5"/>
      <c r="BG24" s="5"/>
      <c r="BI24" s="5"/>
      <c r="BK24" s="5"/>
      <c r="BM24" s="5"/>
      <c r="BO24" s="5"/>
      <c r="BQ24" s="5"/>
      <c r="BS24" s="5"/>
      <c r="BU24" s="5"/>
      <c r="BW24" s="5"/>
      <c r="BX24" s="5"/>
      <c r="BY24" s="5"/>
      <c r="BZ24" s="5"/>
      <c r="CA24" s="5"/>
    </row>
    <row r="25" spans="1:79" hidden="1">
      <c r="A25" s="371" t="s">
        <v>1</v>
      </c>
      <c r="B25" s="372"/>
      <c r="C25" s="373" t="s">
        <v>1</v>
      </c>
      <c r="D25" s="374" t="s">
        <v>162</v>
      </c>
      <c r="E25" s="375"/>
      <c r="F25" s="376"/>
      <c r="G25" s="377">
        <f t="shared" si="0"/>
        <v>0</v>
      </c>
      <c r="H25" s="378">
        <f t="shared" si="29"/>
        <v>0</v>
      </c>
      <c r="I25" s="379"/>
      <c r="J25" s="214">
        <f t="shared" si="8"/>
        <v>0</v>
      </c>
      <c r="K25" s="379"/>
      <c r="L25" s="214">
        <f t="shared" si="1"/>
        <v>0</v>
      </c>
      <c r="M25" s="379"/>
      <c r="N25" s="214">
        <f t="shared" si="2"/>
        <v>0</v>
      </c>
      <c r="O25" s="379"/>
      <c r="P25" s="214">
        <f t="shared" si="9"/>
        <v>0</v>
      </c>
      <c r="Q25" s="379"/>
      <c r="R25" s="214">
        <f t="shared" si="10"/>
        <v>0</v>
      </c>
      <c r="S25" s="379"/>
      <c r="T25" s="214">
        <f t="shared" si="11"/>
        <v>0</v>
      </c>
      <c r="U25" s="139">
        <f t="shared" si="3"/>
        <v>1</v>
      </c>
      <c r="V25" s="214">
        <f t="shared" si="12"/>
        <v>0</v>
      </c>
      <c r="W25" s="139">
        <f t="shared" si="4"/>
        <v>0</v>
      </c>
      <c r="X25" s="214">
        <f t="shared" si="5"/>
        <v>0</v>
      </c>
      <c r="Y25" s="230" t="str">
        <f t="shared" si="6"/>
        <v/>
      </c>
      <c r="Z25" s="230"/>
      <c r="AA25" s="230"/>
      <c r="AB25" s="230"/>
      <c r="AC25" s="230"/>
      <c r="AE25" s="5"/>
      <c r="AG25" s="5"/>
      <c r="AI25" s="5"/>
      <c r="AK25" s="5"/>
      <c r="AM25" s="5"/>
      <c r="AO25" s="5"/>
      <c r="AQ25" s="5"/>
      <c r="AS25" s="5"/>
      <c r="AU25" s="5"/>
      <c r="AW25" s="5"/>
      <c r="AY25" s="5"/>
      <c r="BA25" s="5"/>
      <c r="BC25" s="5"/>
      <c r="BE25" s="5"/>
      <c r="BG25" s="5"/>
      <c r="BI25" s="5"/>
      <c r="BK25" s="5"/>
      <c r="BM25" s="5"/>
      <c r="BO25" s="5"/>
      <c r="BQ25" s="5"/>
      <c r="BS25" s="5"/>
      <c r="BU25" s="5"/>
      <c r="BW25" s="5"/>
      <c r="BX25" s="5"/>
      <c r="BY25" s="5"/>
      <c r="BZ25" s="5"/>
      <c r="CA25" s="5"/>
    </row>
    <row r="26" spans="1:79" hidden="1">
      <c r="A26" s="371" t="s">
        <v>1</v>
      </c>
      <c r="B26" s="372"/>
      <c r="C26" s="373" t="s">
        <v>1</v>
      </c>
      <c r="D26" s="374" t="s">
        <v>162</v>
      </c>
      <c r="E26" s="375"/>
      <c r="F26" s="376"/>
      <c r="G26" s="377">
        <f t="shared" si="0"/>
        <v>0</v>
      </c>
      <c r="H26" s="378">
        <f t="shared" si="29"/>
        <v>0</v>
      </c>
      <c r="I26" s="379"/>
      <c r="J26" s="214">
        <f t="shared" si="8"/>
        <v>0</v>
      </c>
      <c r="K26" s="379"/>
      <c r="L26" s="214">
        <f t="shared" si="1"/>
        <v>0</v>
      </c>
      <c r="M26" s="379"/>
      <c r="N26" s="214">
        <f t="shared" si="2"/>
        <v>0</v>
      </c>
      <c r="O26" s="379"/>
      <c r="P26" s="214">
        <f t="shared" si="9"/>
        <v>0</v>
      </c>
      <c r="Q26" s="379"/>
      <c r="R26" s="214">
        <f t="shared" si="10"/>
        <v>0</v>
      </c>
      <c r="S26" s="379"/>
      <c r="T26" s="214">
        <f t="shared" si="11"/>
        <v>0</v>
      </c>
      <c r="U26" s="139">
        <f t="shared" si="3"/>
        <v>1</v>
      </c>
      <c r="V26" s="214">
        <f t="shared" si="12"/>
        <v>0</v>
      </c>
      <c r="W26" s="139">
        <f t="shared" si="4"/>
        <v>0</v>
      </c>
      <c r="X26" s="214">
        <f t="shared" si="5"/>
        <v>0</v>
      </c>
      <c r="Y26" s="230" t="str">
        <f t="shared" si="6"/>
        <v/>
      </c>
      <c r="Z26" s="230"/>
      <c r="AA26" s="230"/>
      <c r="AB26" s="230"/>
      <c r="AC26" s="230"/>
      <c r="AE26" s="5"/>
      <c r="AG26" s="5"/>
      <c r="AI26" s="5"/>
      <c r="AK26" s="5"/>
      <c r="AM26" s="5"/>
      <c r="AO26" s="5"/>
      <c r="AQ26" s="5"/>
      <c r="AS26" s="5"/>
      <c r="AU26" s="5"/>
      <c r="AW26" s="5"/>
      <c r="AY26" s="5"/>
      <c r="BA26" s="5"/>
      <c r="BC26" s="5"/>
      <c r="BE26" s="5"/>
      <c r="BG26" s="5"/>
      <c r="BI26" s="5"/>
      <c r="BK26" s="5"/>
      <c r="BM26" s="5"/>
      <c r="BO26" s="5"/>
      <c r="BQ26" s="5"/>
      <c r="BS26" s="5"/>
      <c r="BU26" s="5"/>
      <c r="BW26" s="5"/>
      <c r="BX26" s="5"/>
      <c r="BY26" s="5"/>
      <c r="BZ26" s="5"/>
      <c r="CA26" s="5"/>
    </row>
    <row r="27" spans="1:79" hidden="1">
      <c r="A27" s="371" t="s">
        <v>1</v>
      </c>
      <c r="B27" s="372"/>
      <c r="C27" s="373" t="s">
        <v>1</v>
      </c>
      <c r="D27" s="374" t="s">
        <v>162</v>
      </c>
      <c r="E27" s="375"/>
      <c r="F27" s="376"/>
      <c r="G27" s="377">
        <f t="shared" si="0"/>
        <v>0</v>
      </c>
      <c r="H27" s="378">
        <f t="shared" si="29"/>
        <v>0</v>
      </c>
      <c r="I27" s="379"/>
      <c r="J27" s="214">
        <f t="shared" si="8"/>
        <v>0</v>
      </c>
      <c r="K27" s="379"/>
      <c r="L27" s="214">
        <f t="shared" si="1"/>
        <v>0</v>
      </c>
      <c r="M27" s="379"/>
      <c r="N27" s="214">
        <f t="shared" si="2"/>
        <v>0</v>
      </c>
      <c r="O27" s="379"/>
      <c r="P27" s="214">
        <f t="shared" si="9"/>
        <v>0</v>
      </c>
      <c r="Q27" s="379"/>
      <c r="R27" s="214">
        <f t="shared" si="10"/>
        <v>0</v>
      </c>
      <c r="S27" s="379"/>
      <c r="T27" s="214">
        <f t="shared" si="11"/>
        <v>0</v>
      </c>
      <c r="U27" s="139">
        <f t="shared" si="3"/>
        <v>1</v>
      </c>
      <c r="V27" s="214">
        <f t="shared" si="12"/>
        <v>0</v>
      </c>
      <c r="W27" s="139">
        <f t="shared" si="4"/>
        <v>0</v>
      </c>
      <c r="X27" s="214">
        <f t="shared" si="5"/>
        <v>0</v>
      </c>
      <c r="Y27" s="230" t="str">
        <f t="shared" si="6"/>
        <v/>
      </c>
      <c r="Z27" s="230"/>
      <c r="AA27" s="230"/>
      <c r="AB27" s="230"/>
      <c r="AC27" s="230"/>
      <c r="AE27" s="5"/>
      <c r="AG27" s="5"/>
      <c r="AI27" s="5"/>
      <c r="AK27" s="5"/>
      <c r="AM27" s="5"/>
      <c r="AO27" s="5"/>
      <c r="AQ27" s="5"/>
      <c r="AS27" s="5"/>
      <c r="AU27" s="5"/>
      <c r="AW27" s="5"/>
      <c r="AY27" s="5"/>
      <c r="BA27" s="5"/>
      <c r="BC27" s="5"/>
      <c r="BE27" s="5"/>
      <c r="BG27" s="5"/>
      <c r="BI27" s="5"/>
      <c r="BK27" s="5"/>
      <c r="BM27" s="5"/>
      <c r="BO27" s="5"/>
      <c r="BQ27" s="5"/>
      <c r="BS27" s="5"/>
      <c r="BU27" s="5"/>
      <c r="BW27" s="5"/>
      <c r="BX27" s="5"/>
      <c r="BY27" s="5"/>
      <c r="BZ27" s="5"/>
      <c r="CA27" s="5"/>
    </row>
    <row r="28" spans="1:79" hidden="1">
      <c r="A28" s="371" t="s">
        <v>1</v>
      </c>
      <c r="B28" s="372"/>
      <c r="C28" s="373" t="s">
        <v>1</v>
      </c>
      <c r="D28" s="374" t="s">
        <v>162</v>
      </c>
      <c r="E28" s="375"/>
      <c r="F28" s="376"/>
      <c r="G28" s="377">
        <f t="shared" si="0"/>
        <v>0</v>
      </c>
      <c r="H28" s="378">
        <f t="shared" si="29"/>
        <v>0</v>
      </c>
      <c r="I28" s="379"/>
      <c r="J28" s="214">
        <f t="shared" si="8"/>
        <v>0</v>
      </c>
      <c r="K28" s="379"/>
      <c r="L28" s="214">
        <f t="shared" si="1"/>
        <v>0</v>
      </c>
      <c r="M28" s="379"/>
      <c r="N28" s="214">
        <f t="shared" si="2"/>
        <v>0</v>
      </c>
      <c r="O28" s="379"/>
      <c r="P28" s="214">
        <f t="shared" si="9"/>
        <v>0</v>
      </c>
      <c r="Q28" s="379"/>
      <c r="R28" s="214">
        <f t="shared" si="10"/>
        <v>0</v>
      </c>
      <c r="S28" s="379"/>
      <c r="T28" s="214">
        <f t="shared" si="11"/>
        <v>0</v>
      </c>
      <c r="U28" s="139">
        <f t="shared" si="3"/>
        <v>1</v>
      </c>
      <c r="V28" s="214">
        <f t="shared" si="12"/>
        <v>0</v>
      </c>
      <c r="W28" s="139">
        <f t="shared" si="4"/>
        <v>0</v>
      </c>
      <c r="X28" s="214">
        <f t="shared" si="5"/>
        <v>0</v>
      </c>
      <c r="Y28" s="230" t="str">
        <f t="shared" si="6"/>
        <v/>
      </c>
      <c r="Z28" s="230"/>
      <c r="AA28" s="230"/>
      <c r="AB28" s="230"/>
      <c r="AC28" s="230"/>
      <c r="AE28" s="5"/>
      <c r="AG28" s="5"/>
      <c r="AI28" s="5"/>
      <c r="AK28" s="5"/>
      <c r="AM28" s="5"/>
      <c r="AO28" s="5"/>
      <c r="AQ28" s="5"/>
      <c r="AS28" s="5"/>
      <c r="AU28" s="5"/>
      <c r="AW28" s="5"/>
      <c r="AY28" s="5"/>
      <c r="BA28" s="5"/>
      <c r="BC28" s="5"/>
      <c r="BE28" s="5"/>
      <c r="BG28" s="5"/>
      <c r="BI28" s="5"/>
      <c r="BK28" s="5"/>
      <c r="BM28" s="5"/>
      <c r="BO28" s="5"/>
      <c r="BQ28" s="5"/>
      <c r="BS28" s="5"/>
      <c r="BU28" s="5"/>
      <c r="BW28" s="5"/>
      <c r="BX28" s="5"/>
      <c r="BY28" s="5"/>
      <c r="BZ28" s="5"/>
      <c r="CA28" s="5"/>
    </row>
    <row r="29" spans="1:79" hidden="1">
      <c r="A29" s="371" t="s">
        <v>1</v>
      </c>
      <c r="B29" s="372"/>
      <c r="C29" s="373" t="s">
        <v>1</v>
      </c>
      <c r="D29" s="374" t="s">
        <v>162</v>
      </c>
      <c r="E29" s="375"/>
      <c r="F29" s="376"/>
      <c r="G29" s="377">
        <f t="shared" si="0"/>
        <v>0</v>
      </c>
      <c r="H29" s="378">
        <f t="shared" si="29"/>
        <v>0</v>
      </c>
      <c r="I29" s="379"/>
      <c r="J29" s="214">
        <f t="shared" si="8"/>
        <v>0</v>
      </c>
      <c r="K29" s="379"/>
      <c r="L29" s="214">
        <f t="shared" si="1"/>
        <v>0</v>
      </c>
      <c r="M29" s="379"/>
      <c r="N29" s="214">
        <f t="shared" si="2"/>
        <v>0</v>
      </c>
      <c r="O29" s="379"/>
      <c r="P29" s="214">
        <f t="shared" si="9"/>
        <v>0</v>
      </c>
      <c r="Q29" s="379"/>
      <c r="R29" s="214">
        <f t="shared" si="10"/>
        <v>0</v>
      </c>
      <c r="S29" s="379"/>
      <c r="T29" s="214">
        <f t="shared" si="11"/>
        <v>0</v>
      </c>
      <c r="U29" s="139">
        <f t="shared" si="3"/>
        <v>1</v>
      </c>
      <c r="V29" s="214">
        <f t="shared" si="12"/>
        <v>0</v>
      </c>
      <c r="W29" s="139">
        <f t="shared" si="4"/>
        <v>0</v>
      </c>
      <c r="X29" s="214">
        <f t="shared" si="5"/>
        <v>0</v>
      </c>
      <c r="Y29" s="230" t="str">
        <f t="shared" si="6"/>
        <v/>
      </c>
      <c r="Z29" s="230"/>
      <c r="AA29" s="230"/>
      <c r="AB29" s="230"/>
      <c r="AC29" s="230"/>
      <c r="AE29" s="5"/>
      <c r="AG29" s="5"/>
      <c r="AI29" s="5"/>
      <c r="AK29" s="5"/>
      <c r="AM29" s="5"/>
      <c r="AO29" s="5"/>
      <c r="AQ29" s="5"/>
      <c r="AS29" s="5"/>
      <c r="AU29" s="5"/>
      <c r="AW29" s="5"/>
      <c r="AY29" s="5"/>
      <c r="BA29" s="5"/>
      <c r="BC29" s="5"/>
      <c r="BE29" s="5"/>
      <c r="BG29" s="5"/>
      <c r="BI29" s="5"/>
      <c r="BK29" s="5"/>
      <c r="BM29" s="5"/>
      <c r="BO29" s="5"/>
      <c r="BQ29" s="5"/>
      <c r="BS29" s="5"/>
      <c r="BU29" s="5"/>
      <c r="BW29" s="5"/>
      <c r="BX29" s="5"/>
      <c r="BY29" s="5"/>
      <c r="BZ29" s="5"/>
      <c r="CA29" s="5"/>
    </row>
    <row r="30" spans="1:79" hidden="1">
      <c r="A30" s="371" t="s">
        <v>1</v>
      </c>
      <c r="B30" s="372"/>
      <c r="C30" s="373" t="s">
        <v>1</v>
      </c>
      <c r="D30" s="374" t="s">
        <v>162</v>
      </c>
      <c r="E30" s="375"/>
      <c r="F30" s="376"/>
      <c r="G30" s="377">
        <f t="shared" si="0"/>
        <v>0</v>
      </c>
      <c r="H30" s="378">
        <f t="shared" ref="H30:H42" si="30">G30+E30</f>
        <v>0</v>
      </c>
      <c r="I30" s="379"/>
      <c r="J30" s="214">
        <f t="shared" si="8"/>
        <v>0</v>
      </c>
      <c r="K30" s="379"/>
      <c r="L30" s="214">
        <f t="shared" si="1"/>
        <v>0</v>
      </c>
      <c r="M30" s="379"/>
      <c r="N30" s="214">
        <f t="shared" si="2"/>
        <v>0</v>
      </c>
      <c r="O30" s="379"/>
      <c r="P30" s="214">
        <f t="shared" si="9"/>
        <v>0</v>
      </c>
      <c r="Q30" s="379"/>
      <c r="R30" s="214">
        <f t="shared" si="10"/>
        <v>0</v>
      </c>
      <c r="S30" s="379"/>
      <c r="T30" s="214">
        <f t="shared" si="11"/>
        <v>0</v>
      </c>
      <c r="U30" s="139">
        <f t="shared" si="3"/>
        <v>1</v>
      </c>
      <c r="V30" s="214">
        <f t="shared" si="12"/>
        <v>0</v>
      </c>
      <c r="W30" s="139">
        <f t="shared" si="4"/>
        <v>0</v>
      </c>
      <c r="X30" s="214">
        <f t="shared" si="5"/>
        <v>0</v>
      </c>
      <c r="Y30" s="230" t="str">
        <f t="shared" si="6"/>
        <v/>
      </c>
      <c r="Z30" s="230"/>
      <c r="AA30" s="230"/>
      <c r="AB30" s="230"/>
      <c r="AC30" s="230"/>
      <c r="AE30" s="5"/>
      <c r="AG30" s="5"/>
      <c r="AI30" s="5"/>
      <c r="AK30" s="5"/>
      <c r="AM30" s="5"/>
      <c r="AO30" s="5"/>
      <c r="AQ30" s="5"/>
      <c r="AS30" s="5"/>
      <c r="AU30" s="5"/>
      <c r="AW30" s="5"/>
      <c r="AY30" s="5"/>
      <c r="BA30" s="5"/>
      <c r="BC30" s="5"/>
      <c r="BE30" s="5"/>
      <c r="BG30" s="5"/>
      <c r="BI30" s="5"/>
      <c r="BK30" s="5"/>
      <c r="BM30" s="5"/>
      <c r="BO30" s="5"/>
      <c r="BQ30" s="5"/>
      <c r="BS30" s="5"/>
      <c r="BU30" s="5"/>
      <c r="BW30" s="5"/>
      <c r="BX30" s="5"/>
      <c r="BY30" s="5"/>
      <c r="BZ30" s="5"/>
      <c r="CA30" s="5"/>
    </row>
    <row r="31" spans="1:79" hidden="1">
      <c r="A31" s="90" t="s">
        <v>1</v>
      </c>
      <c r="B31" s="380"/>
      <c r="C31" s="381" t="s">
        <v>1</v>
      </c>
      <c r="D31" s="374" t="s">
        <v>162</v>
      </c>
      <c r="E31" s="375"/>
      <c r="F31" s="376"/>
      <c r="G31" s="377">
        <f t="shared" si="0"/>
        <v>0</v>
      </c>
      <c r="H31" s="378">
        <f t="shared" si="30"/>
        <v>0</v>
      </c>
      <c r="I31" s="379"/>
      <c r="J31" s="214">
        <f t="shared" si="8"/>
        <v>0</v>
      </c>
      <c r="K31" s="379"/>
      <c r="L31" s="214">
        <f t="shared" si="1"/>
        <v>0</v>
      </c>
      <c r="M31" s="379"/>
      <c r="N31" s="214">
        <f t="shared" si="2"/>
        <v>0</v>
      </c>
      <c r="O31" s="379"/>
      <c r="P31" s="214">
        <f t="shared" si="9"/>
        <v>0</v>
      </c>
      <c r="Q31" s="379"/>
      <c r="R31" s="214">
        <f t="shared" si="10"/>
        <v>0</v>
      </c>
      <c r="S31" s="379"/>
      <c r="T31" s="214">
        <f t="shared" si="11"/>
        <v>0</v>
      </c>
      <c r="U31" s="139">
        <f t="shared" si="3"/>
        <v>1</v>
      </c>
      <c r="V31" s="214">
        <f t="shared" si="12"/>
        <v>0</v>
      </c>
      <c r="W31" s="139">
        <f t="shared" si="4"/>
        <v>0</v>
      </c>
      <c r="X31" s="214">
        <f t="shared" si="5"/>
        <v>0</v>
      </c>
      <c r="Y31" s="230" t="str">
        <f t="shared" si="6"/>
        <v/>
      </c>
      <c r="Z31" s="230"/>
      <c r="AA31" s="230"/>
      <c r="AB31" s="230"/>
      <c r="AC31" s="230"/>
      <c r="AE31" s="5"/>
      <c r="AG31" s="5"/>
      <c r="AI31" s="5"/>
      <c r="AK31" s="5"/>
      <c r="AM31" s="5"/>
      <c r="AO31" s="5"/>
      <c r="AQ31" s="5"/>
      <c r="AS31" s="5"/>
      <c r="AU31" s="5"/>
      <c r="AW31" s="5"/>
      <c r="AY31" s="5"/>
      <c r="BA31" s="5"/>
      <c r="BC31" s="5"/>
      <c r="BE31" s="5"/>
      <c r="BG31" s="5"/>
      <c r="BI31" s="5"/>
      <c r="BK31" s="5"/>
      <c r="BM31" s="5"/>
      <c r="BO31" s="5"/>
      <c r="BQ31" s="5"/>
      <c r="BS31" s="5"/>
      <c r="BU31" s="5"/>
      <c r="BW31" s="5"/>
      <c r="BX31" s="5"/>
      <c r="BY31" s="5"/>
      <c r="BZ31" s="5"/>
      <c r="CA31" s="5"/>
    </row>
    <row r="32" spans="1:79" hidden="1">
      <c r="A32" s="90" t="s">
        <v>1</v>
      </c>
      <c r="B32" s="380"/>
      <c r="C32" s="381" t="s">
        <v>1</v>
      </c>
      <c r="D32" s="374" t="s">
        <v>162</v>
      </c>
      <c r="E32" s="375"/>
      <c r="F32" s="376"/>
      <c r="G32" s="377">
        <f t="shared" si="0"/>
        <v>0</v>
      </c>
      <c r="H32" s="378">
        <f t="shared" ref="H32:H33" si="31">G32+E32</f>
        <v>0</v>
      </c>
      <c r="I32" s="379"/>
      <c r="J32" s="214">
        <f t="shared" si="8"/>
        <v>0</v>
      </c>
      <c r="K32" s="379"/>
      <c r="L32" s="214">
        <f t="shared" si="1"/>
        <v>0</v>
      </c>
      <c r="M32" s="379"/>
      <c r="N32" s="214">
        <f t="shared" si="2"/>
        <v>0</v>
      </c>
      <c r="O32" s="379"/>
      <c r="P32" s="214">
        <f t="shared" si="9"/>
        <v>0</v>
      </c>
      <c r="Q32" s="379"/>
      <c r="R32" s="214">
        <f t="shared" si="10"/>
        <v>0</v>
      </c>
      <c r="S32" s="379"/>
      <c r="T32" s="214">
        <f t="shared" si="11"/>
        <v>0</v>
      </c>
      <c r="U32" s="139">
        <f t="shared" si="3"/>
        <v>1</v>
      </c>
      <c r="V32" s="214">
        <f t="shared" si="12"/>
        <v>0</v>
      </c>
      <c r="W32" s="139">
        <f t="shared" si="4"/>
        <v>0</v>
      </c>
      <c r="X32" s="214">
        <f t="shared" si="5"/>
        <v>0</v>
      </c>
      <c r="Y32" s="230" t="str">
        <f t="shared" si="6"/>
        <v/>
      </c>
      <c r="Z32" s="230"/>
      <c r="AA32" s="230"/>
      <c r="AB32" s="230"/>
      <c r="AC32" s="230"/>
      <c r="AE32" s="5"/>
      <c r="AG32" s="5"/>
      <c r="AI32" s="5"/>
      <c r="AK32" s="5"/>
      <c r="AM32" s="5"/>
      <c r="AO32" s="5"/>
      <c r="AQ32" s="5"/>
      <c r="AS32" s="5"/>
      <c r="AU32" s="5"/>
      <c r="AW32" s="5"/>
      <c r="AY32" s="5"/>
      <c r="BA32" s="5"/>
      <c r="BC32" s="5"/>
      <c r="BE32" s="5"/>
      <c r="BG32" s="5"/>
      <c r="BI32" s="5"/>
      <c r="BK32" s="5"/>
      <c r="BM32" s="5"/>
      <c r="BO32" s="5"/>
      <c r="BQ32" s="5"/>
      <c r="BS32" s="5"/>
      <c r="BU32" s="5"/>
      <c r="BW32" s="5"/>
      <c r="BX32" s="5"/>
      <c r="BY32" s="5"/>
      <c r="BZ32" s="5"/>
      <c r="CA32" s="5"/>
    </row>
    <row r="33" spans="1:79" hidden="1">
      <c r="A33" s="90" t="s">
        <v>1</v>
      </c>
      <c r="B33" s="380"/>
      <c r="C33" s="381" t="s">
        <v>1</v>
      </c>
      <c r="D33" s="374" t="s">
        <v>162</v>
      </c>
      <c r="E33" s="375"/>
      <c r="F33" s="376"/>
      <c r="G33" s="377">
        <f t="shared" si="0"/>
        <v>0</v>
      </c>
      <c r="H33" s="378">
        <f t="shared" si="31"/>
        <v>0</v>
      </c>
      <c r="I33" s="379"/>
      <c r="J33" s="214">
        <f t="shared" si="8"/>
        <v>0</v>
      </c>
      <c r="K33" s="379"/>
      <c r="L33" s="214">
        <f t="shared" si="1"/>
        <v>0</v>
      </c>
      <c r="M33" s="379"/>
      <c r="N33" s="214">
        <f t="shared" si="2"/>
        <v>0</v>
      </c>
      <c r="O33" s="379"/>
      <c r="P33" s="214">
        <f t="shared" si="9"/>
        <v>0</v>
      </c>
      <c r="Q33" s="379"/>
      <c r="R33" s="214">
        <f t="shared" si="10"/>
        <v>0</v>
      </c>
      <c r="S33" s="379"/>
      <c r="T33" s="214">
        <f t="shared" si="11"/>
        <v>0</v>
      </c>
      <c r="U33" s="139">
        <f t="shared" si="3"/>
        <v>1</v>
      </c>
      <c r="V33" s="214">
        <f t="shared" si="12"/>
        <v>0</v>
      </c>
      <c r="W33" s="139">
        <f t="shared" si="4"/>
        <v>0</v>
      </c>
      <c r="X33" s="214">
        <f t="shared" si="5"/>
        <v>0</v>
      </c>
      <c r="Y33" s="230" t="str">
        <f t="shared" si="6"/>
        <v/>
      </c>
      <c r="Z33" s="230"/>
      <c r="AA33" s="230"/>
      <c r="AB33" s="230"/>
      <c r="AC33" s="230"/>
      <c r="AE33" s="5"/>
      <c r="AG33" s="5"/>
      <c r="AI33" s="5"/>
      <c r="AK33" s="5"/>
      <c r="AM33" s="5"/>
      <c r="AO33" s="5"/>
      <c r="AQ33" s="5"/>
      <c r="AS33" s="5"/>
      <c r="AU33" s="5"/>
      <c r="AW33" s="5"/>
      <c r="AY33" s="5"/>
      <c r="BA33" s="5"/>
      <c r="BC33" s="5"/>
      <c r="BE33" s="5"/>
      <c r="BG33" s="5"/>
      <c r="BI33" s="5"/>
      <c r="BK33" s="5"/>
      <c r="BM33" s="5"/>
      <c r="BO33" s="5"/>
      <c r="BQ33" s="5"/>
      <c r="BS33" s="5"/>
      <c r="BU33" s="5"/>
      <c r="BW33" s="5"/>
      <c r="BX33" s="5"/>
      <c r="BY33" s="5"/>
      <c r="BZ33" s="5"/>
      <c r="CA33" s="5"/>
    </row>
    <row r="34" spans="1:79" hidden="1">
      <c r="A34" s="90" t="s">
        <v>1</v>
      </c>
      <c r="B34" s="380"/>
      <c r="C34" s="381" t="s">
        <v>1</v>
      </c>
      <c r="D34" s="374" t="s">
        <v>162</v>
      </c>
      <c r="E34" s="375"/>
      <c r="F34" s="376"/>
      <c r="G34" s="377">
        <f t="shared" si="0"/>
        <v>0</v>
      </c>
      <c r="H34" s="378">
        <f t="shared" si="30"/>
        <v>0</v>
      </c>
      <c r="I34" s="379"/>
      <c r="J34" s="214">
        <f t="shared" si="8"/>
        <v>0</v>
      </c>
      <c r="K34" s="379"/>
      <c r="L34" s="214">
        <f t="shared" si="1"/>
        <v>0</v>
      </c>
      <c r="M34" s="379"/>
      <c r="N34" s="214">
        <f t="shared" si="2"/>
        <v>0</v>
      </c>
      <c r="O34" s="379"/>
      <c r="P34" s="214">
        <f t="shared" si="9"/>
        <v>0</v>
      </c>
      <c r="Q34" s="379"/>
      <c r="R34" s="214">
        <f t="shared" si="10"/>
        <v>0</v>
      </c>
      <c r="S34" s="379"/>
      <c r="T34" s="214">
        <f t="shared" si="11"/>
        <v>0</v>
      </c>
      <c r="U34" s="139">
        <f t="shared" si="3"/>
        <v>1</v>
      </c>
      <c r="V34" s="214">
        <f t="shared" si="12"/>
        <v>0</v>
      </c>
      <c r="W34" s="139">
        <f t="shared" si="4"/>
        <v>0</v>
      </c>
      <c r="X34" s="214">
        <f t="shared" si="5"/>
        <v>0</v>
      </c>
      <c r="Y34" s="230" t="str">
        <f t="shared" si="6"/>
        <v/>
      </c>
      <c r="Z34" s="230"/>
      <c r="AA34" s="230"/>
      <c r="AB34" s="230"/>
      <c r="AC34" s="230"/>
      <c r="AE34" s="5"/>
      <c r="AG34" s="5"/>
      <c r="AI34" s="5"/>
      <c r="AK34" s="5"/>
      <c r="AM34" s="5"/>
      <c r="AO34" s="5"/>
      <c r="AQ34" s="5"/>
      <c r="AS34" s="5"/>
      <c r="AU34" s="5"/>
      <c r="AW34" s="5"/>
      <c r="AY34" s="5"/>
      <c r="BA34" s="5"/>
      <c r="BC34" s="5"/>
      <c r="BE34" s="5"/>
      <c r="BG34" s="5"/>
      <c r="BI34" s="5"/>
      <c r="BK34" s="5"/>
      <c r="BM34" s="5"/>
      <c r="BO34" s="5"/>
      <c r="BQ34" s="5"/>
      <c r="BS34" s="5"/>
      <c r="BU34" s="5"/>
      <c r="BW34" s="5"/>
      <c r="BX34" s="5"/>
      <c r="BY34" s="5"/>
      <c r="BZ34" s="5"/>
      <c r="CA34" s="5"/>
    </row>
    <row r="35" spans="1:79" hidden="1">
      <c r="A35" s="90" t="s">
        <v>1</v>
      </c>
      <c r="B35" s="380"/>
      <c r="C35" s="381" t="s">
        <v>1</v>
      </c>
      <c r="D35" s="374" t="s">
        <v>163</v>
      </c>
      <c r="E35" s="375"/>
      <c r="F35" s="376"/>
      <c r="G35" s="377">
        <f t="shared" si="0"/>
        <v>0</v>
      </c>
      <c r="H35" s="378">
        <f t="shared" si="30"/>
        <v>0</v>
      </c>
      <c r="I35" s="379"/>
      <c r="J35" s="214">
        <f t="shared" si="8"/>
        <v>0</v>
      </c>
      <c r="K35" s="379"/>
      <c r="L35" s="214">
        <f t="shared" si="1"/>
        <v>0</v>
      </c>
      <c r="M35" s="379"/>
      <c r="N35" s="214">
        <f t="shared" si="2"/>
        <v>0</v>
      </c>
      <c r="O35" s="379"/>
      <c r="P35" s="214">
        <f t="shared" si="9"/>
        <v>0</v>
      </c>
      <c r="Q35" s="379"/>
      <c r="R35" s="214">
        <f t="shared" si="10"/>
        <v>0</v>
      </c>
      <c r="S35" s="379"/>
      <c r="T35" s="214">
        <f t="shared" si="11"/>
        <v>0</v>
      </c>
      <c r="U35" s="139">
        <f t="shared" si="3"/>
        <v>1</v>
      </c>
      <c r="V35" s="214">
        <f t="shared" si="12"/>
        <v>0</v>
      </c>
      <c r="W35" s="139">
        <f t="shared" si="4"/>
        <v>0</v>
      </c>
      <c r="X35" s="214">
        <f t="shared" si="5"/>
        <v>0</v>
      </c>
      <c r="Y35" s="230" t="str">
        <f t="shared" si="6"/>
        <v/>
      </c>
      <c r="Z35" s="230"/>
      <c r="AA35" s="230"/>
      <c r="AB35" s="230"/>
      <c r="AC35" s="230"/>
      <c r="AE35" s="5"/>
      <c r="AG35" s="5"/>
      <c r="AI35" s="5"/>
      <c r="AK35" s="5"/>
      <c r="AM35" s="5"/>
      <c r="AO35" s="5"/>
      <c r="AQ35" s="5"/>
      <c r="AS35" s="5"/>
      <c r="AU35" s="5"/>
      <c r="AW35" s="5"/>
      <c r="AY35" s="5"/>
      <c r="BA35" s="5"/>
      <c r="BC35" s="5"/>
      <c r="BE35" s="5"/>
      <c r="BG35" s="5"/>
      <c r="BI35" s="5"/>
      <c r="BK35" s="5"/>
      <c r="BM35" s="5"/>
      <c r="BO35" s="5"/>
      <c r="BQ35" s="5"/>
      <c r="BS35" s="5"/>
      <c r="BU35" s="5"/>
      <c r="BW35" s="5"/>
      <c r="BX35" s="5"/>
      <c r="BY35" s="5"/>
      <c r="BZ35" s="5"/>
      <c r="CA35" s="5"/>
    </row>
    <row r="36" spans="1:79" hidden="1">
      <c r="A36" s="90" t="s">
        <v>1</v>
      </c>
      <c r="B36" s="380"/>
      <c r="C36" s="381" t="s">
        <v>1</v>
      </c>
      <c r="D36" s="374" t="s">
        <v>163</v>
      </c>
      <c r="E36" s="375"/>
      <c r="F36" s="376"/>
      <c r="G36" s="377">
        <f t="shared" si="0"/>
        <v>0</v>
      </c>
      <c r="H36" s="378">
        <f t="shared" si="30"/>
        <v>0</v>
      </c>
      <c r="I36" s="379"/>
      <c r="J36" s="214">
        <f t="shared" si="8"/>
        <v>0</v>
      </c>
      <c r="K36" s="379"/>
      <c r="L36" s="214">
        <f t="shared" si="1"/>
        <v>0</v>
      </c>
      <c r="M36" s="379"/>
      <c r="N36" s="214">
        <f t="shared" si="2"/>
        <v>0</v>
      </c>
      <c r="O36" s="379"/>
      <c r="P36" s="214">
        <f t="shared" si="9"/>
        <v>0</v>
      </c>
      <c r="Q36" s="379"/>
      <c r="R36" s="214">
        <f t="shared" si="10"/>
        <v>0</v>
      </c>
      <c r="S36" s="379"/>
      <c r="T36" s="214">
        <f t="shared" si="11"/>
        <v>0</v>
      </c>
      <c r="U36" s="139">
        <f t="shared" si="3"/>
        <v>1</v>
      </c>
      <c r="V36" s="214">
        <f t="shared" si="12"/>
        <v>0</v>
      </c>
      <c r="W36" s="139">
        <f t="shared" si="4"/>
        <v>0</v>
      </c>
      <c r="X36" s="214">
        <f t="shared" si="5"/>
        <v>0</v>
      </c>
      <c r="Y36" s="230" t="str">
        <f t="shared" si="6"/>
        <v/>
      </c>
      <c r="Z36" s="230"/>
      <c r="AA36" s="230"/>
      <c r="AB36" s="230"/>
      <c r="AC36" s="230"/>
      <c r="AE36" s="5"/>
      <c r="AG36" s="5"/>
      <c r="AI36" s="5"/>
      <c r="AK36" s="5"/>
      <c r="AM36" s="5"/>
      <c r="AO36" s="5"/>
      <c r="AQ36" s="5"/>
      <c r="AS36" s="5"/>
      <c r="AU36" s="5"/>
      <c r="AW36" s="5"/>
      <c r="AY36" s="5"/>
      <c r="BA36" s="5"/>
      <c r="BC36" s="5"/>
      <c r="BE36" s="5"/>
      <c r="BG36" s="5"/>
      <c r="BI36" s="5"/>
      <c r="BK36" s="5"/>
      <c r="BM36" s="5"/>
      <c r="BO36" s="5"/>
      <c r="BQ36" s="5"/>
      <c r="BS36" s="5"/>
      <c r="BU36" s="5"/>
      <c r="BW36" s="5"/>
      <c r="BX36" s="5"/>
      <c r="BY36" s="5"/>
      <c r="BZ36" s="5"/>
      <c r="CA36" s="5"/>
    </row>
    <row r="37" spans="1:79" hidden="1">
      <c r="A37" s="90" t="s">
        <v>1</v>
      </c>
      <c r="B37" s="380"/>
      <c r="C37" s="381" t="s">
        <v>1</v>
      </c>
      <c r="D37" s="374" t="s">
        <v>163</v>
      </c>
      <c r="E37" s="375"/>
      <c r="F37" s="376"/>
      <c r="G37" s="377">
        <f t="shared" si="0"/>
        <v>0</v>
      </c>
      <c r="H37" s="378">
        <f t="shared" si="30"/>
        <v>0</v>
      </c>
      <c r="I37" s="379"/>
      <c r="J37" s="214">
        <f t="shared" si="8"/>
        <v>0</v>
      </c>
      <c r="K37" s="379"/>
      <c r="L37" s="214">
        <f t="shared" si="1"/>
        <v>0</v>
      </c>
      <c r="M37" s="379"/>
      <c r="N37" s="214">
        <f t="shared" si="2"/>
        <v>0</v>
      </c>
      <c r="O37" s="379"/>
      <c r="P37" s="214">
        <f t="shared" si="9"/>
        <v>0</v>
      </c>
      <c r="Q37" s="379"/>
      <c r="R37" s="214">
        <f t="shared" si="10"/>
        <v>0</v>
      </c>
      <c r="S37" s="379"/>
      <c r="T37" s="214">
        <f t="shared" si="11"/>
        <v>0</v>
      </c>
      <c r="U37" s="139">
        <f t="shared" si="3"/>
        <v>1</v>
      </c>
      <c r="V37" s="214">
        <f t="shared" si="12"/>
        <v>0</v>
      </c>
      <c r="W37" s="139">
        <f t="shared" si="4"/>
        <v>0</v>
      </c>
      <c r="X37" s="214">
        <f t="shared" si="5"/>
        <v>0</v>
      </c>
      <c r="Y37" s="230" t="str">
        <f t="shared" si="6"/>
        <v/>
      </c>
      <c r="Z37" s="230"/>
      <c r="AA37" s="230"/>
      <c r="AB37" s="230"/>
      <c r="AC37" s="230"/>
      <c r="AE37" s="5"/>
      <c r="AG37" s="5"/>
      <c r="AI37" s="5"/>
      <c r="AK37" s="5"/>
      <c r="AM37" s="5"/>
      <c r="AO37" s="5"/>
      <c r="AQ37" s="5"/>
      <c r="AS37" s="5"/>
      <c r="AU37" s="5"/>
      <c r="AW37" s="5"/>
      <c r="AY37" s="5"/>
      <c r="BA37" s="5"/>
      <c r="BC37" s="5"/>
      <c r="BE37" s="5"/>
      <c r="BG37" s="5"/>
      <c r="BI37" s="5"/>
      <c r="BK37" s="5"/>
      <c r="BM37" s="5"/>
      <c r="BO37" s="5"/>
      <c r="BQ37" s="5"/>
      <c r="BS37" s="5"/>
      <c r="BU37" s="5"/>
      <c r="BW37" s="5"/>
      <c r="BX37" s="5"/>
      <c r="BY37" s="5"/>
      <c r="BZ37" s="5"/>
      <c r="CA37" s="5"/>
    </row>
    <row r="38" spans="1:79" hidden="1">
      <c r="A38" s="90" t="s">
        <v>1</v>
      </c>
      <c r="B38" s="380"/>
      <c r="C38" s="381" t="s">
        <v>1</v>
      </c>
      <c r="D38" s="374" t="s">
        <v>163</v>
      </c>
      <c r="E38" s="375"/>
      <c r="F38" s="376"/>
      <c r="G38" s="377">
        <f t="shared" si="0"/>
        <v>0</v>
      </c>
      <c r="H38" s="378">
        <f t="shared" si="30"/>
        <v>0</v>
      </c>
      <c r="I38" s="379"/>
      <c r="J38" s="214">
        <f t="shared" si="8"/>
        <v>0</v>
      </c>
      <c r="K38" s="379"/>
      <c r="L38" s="214">
        <f t="shared" si="1"/>
        <v>0</v>
      </c>
      <c r="M38" s="379"/>
      <c r="N38" s="214">
        <f t="shared" si="2"/>
        <v>0</v>
      </c>
      <c r="O38" s="379"/>
      <c r="P38" s="214">
        <f t="shared" si="9"/>
        <v>0</v>
      </c>
      <c r="Q38" s="379"/>
      <c r="R38" s="214">
        <f t="shared" si="10"/>
        <v>0</v>
      </c>
      <c r="S38" s="379"/>
      <c r="T38" s="214">
        <f t="shared" si="11"/>
        <v>0</v>
      </c>
      <c r="U38" s="139">
        <f t="shared" si="3"/>
        <v>1</v>
      </c>
      <c r="V38" s="214">
        <f t="shared" si="12"/>
        <v>0</v>
      </c>
      <c r="W38" s="139">
        <f t="shared" si="4"/>
        <v>0</v>
      </c>
      <c r="X38" s="214">
        <f t="shared" si="5"/>
        <v>0</v>
      </c>
      <c r="Y38" s="230" t="str">
        <f t="shared" si="6"/>
        <v/>
      </c>
      <c r="Z38" s="230"/>
      <c r="AA38" s="230"/>
      <c r="AB38" s="230"/>
      <c r="AC38" s="230"/>
      <c r="AE38" s="5"/>
      <c r="AG38" s="5"/>
      <c r="AI38" s="5"/>
      <c r="AK38" s="5"/>
      <c r="AM38" s="5"/>
      <c r="AO38" s="5"/>
      <c r="AQ38" s="5"/>
      <c r="AS38" s="5"/>
      <c r="AU38" s="5"/>
      <c r="AW38" s="5"/>
      <c r="AY38" s="5"/>
      <c r="BA38" s="5"/>
      <c r="BC38" s="5"/>
      <c r="BE38" s="5"/>
      <c r="BG38" s="5"/>
      <c r="BI38" s="5"/>
      <c r="BK38" s="5"/>
      <c r="BM38" s="5"/>
      <c r="BO38" s="5"/>
      <c r="BQ38" s="5"/>
      <c r="BS38" s="5"/>
      <c r="BU38" s="5"/>
      <c r="BW38" s="5"/>
      <c r="BX38" s="5"/>
      <c r="BY38" s="5"/>
      <c r="BZ38" s="5"/>
      <c r="CA38" s="5"/>
    </row>
    <row r="39" spans="1:79" hidden="1">
      <c r="A39" s="90" t="s">
        <v>1</v>
      </c>
      <c r="B39" s="380"/>
      <c r="C39" s="381" t="s">
        <v>1</v>
      </c>
      <c r="D39" s="374" t="s">
        <v>163</v>
      </c>
      <c r="E39" s="375"/>
      <c r="F39" s="376"/>
      <c r="G39" s="377">
        <f t="shared" si="0"/>
        <v>0</v>
      </c>
      <c r="H39" s="378">
        <f t="shared" si="30"/>
        <v>0</v>
      </c>
      <c r="I39" s="379"/>
      <c r="J39" s="214">
        <f t="shared" si="8"/>
        <v>0</v>
      </c>
      <c r="K39" s="379"/>
      <c r="L39" s="214">
        <f t="shared" si="1"/>
        <v>0</v>
      </c>
      <c r="M39" s="379"/>
      <c r="N39" s="214">
        <f t="shared" si="2"/>
        <v>0</v>
      </c>
      <c r="O39" s="379"/>
      <c r="P39" s="214">
        <f t="shared" si="9"/>
        <v>0</v>
      </c>
      <c r="Q39" s="379"/>
      <c r="R39" s="214">
        <f t="shared" si="10"/>
        <v>0</v>
      </c>
      <c r="S39" s="379"/>
      <c r="T39" s="214">
        <f t="shared" si="11"/>
        <v>0</v>
      </c>
      <c r="U39" s="139">
        <f t="shared" si="3"/>
        <v>1</v>
      </c>
      <c r="V39" s="214">
        <f t="shared" si="12"/>
        <v>0</v>
      </c>
      <c r="W39" s="139">
        <f t="shared" si="4"/>
        <v>0</v>
      </c>
      <c r="X39" s="214">
        <f t="shared" si="5"/>
        <v>0</v>
      </c>
      <c r="Y39" s="230" t="str">
        <f t="shared" si="6"/>
        <v/>
      </c>
      <c r="Z39" s="230"/>
      <c r="AA39" s="230"/>
      <c r="AB39" s="230"/>
      <c r="AC39" s="230"/>
      <c r="AE39" s="5"/>
      <c r="AG39" s="5"/>
      <c r="AI39" s="5"/>
      <c r="AK39" s="5"/>
      <c r="AM39" s="5"/>
      <c r="AO39" s="5"/>
      <c r="AQ39" s="5"/>
      <c r="AS39" s="5"/>
      <c r="AU39" s="5"/>
      <c r="AW39" s="5"/>
      <c r="AY39" s="5"/>
      <c r="BA39" s="5"/>
      <c r="BC39" s="5"/>
      <c r="BE39" s="5"/>
      <c r="BG39" s="5"/>
      <c r="BI39" s="5"/>
      <c r="BK39" s="5"/>
      <c r="BM39" s="5"/>
      <c r="BO39" s="5"/>
      <c r="BQ39" s="5"/>
      <c r="BS39" s="5"/>
      <c r="BU39" s="5"/>
      <c r="BW39" s="5"/>
      <c r="BX39" s="5"/>
      <c r="BY39" s="5"/>
      <c r="BZ39" s="5"/>
      <c r="CA39" s="5"/>
    </row>
    <row r="40" spans="1:79" hidden="1">
      <c r="A40" s="90" t="s">
        <v>1</v>
      </c>
      <c r="B40" s="380"/>
      <c r="C40" s="381" t="s">
        <v>1</v>
      </c>
      <c r="D40" s="374" t="s">
        <v>163</v>
      </c>
      <c r="E40" s="375"/>
      <c r="F40" s="376"/>
      <c r="G40" s="377">
        <f t="shared" si="0"/>
        <v>0</v>
      </c>
      <c r="H40" s="378">
        <f t="shared" si="30"/>
        <v>0</v>
      </c>
      <c r="I40" s="379"/>
      <c r="J40" s="214">
        <f t="shared" si="8"/>
        <v>0</v>
      </c>
      <c r="K40" s="379"/>
      <c r="L40" s="214">
        <f t="shared" si="1"/>
        <v>0</v>
      </c>
      <c r="M40" s="379"/>
      <c r="N40" s="214">
        <f t="shared" si="2"/>
        <v>0</v>
      </c>
      <c r="O40" s="379"/>
      <c r="P40" s="214">
        <f t="shared" si="9"/>
        <v>0</v>
      </c>
      <c r="Q40" s="379"/>
      <c r="R40" s="214">
        <f t="shared" si="10"/>
        <v>0</v>
      </c>
      <c r="S40" s="379"/>
      <c r="T40" s="214">
        <f t="shared" si="11"/>
        <v>0</v>
      </c>
      <c r="U40" s="139">
        <f t="shared" si="3"/>
        <v>1</v>
      </c>
      <c r="V40" s="214">
        <f t="shared" si="12"/>
        <v>0</v>
      </c>
      <c r="W40" s="139">
        <f t="shared" si="4"/>
        <v>0</v>
      </c>
      <c r="X40" s="214">
        <f t="shared" si="5"/>
        <v>0</v>
      </c>
      <c r="Y40" s="230" t="str">
        <f t="shared" si="6"/>
        <v/>
      </c>
      <c r="Z40" s="230"/>
      <c r="AA40" s="230"/>
      <c r="AB40" s="230"/>
      <c r="AC40" s="230"/>
      <c r="AE40" s="5"/>
      <c r="AG40" s="5"/>
      <c r="AI40" s="5"/>
      <c r="AK40" s="5"/>
      <c r="AM40" s="5"/>
      <c r="AO40" s="5"/>
      <c r="AQ40" s="5"/>
      <c r="AS40" s="5"/>
      <c r="AU40" s="5"/>
      <c r="AW40" s="5"/>
      <c r="AY40" s="5"/>
      <c r="BA40" s="5"/>
      <c r="BC40" s="5"/>
      <c r="BE40" s="5"/>
      <c r="BG40" s="5"/>
      <c r="BI40" s="5"/>
      <c r="BK40" s="5"/>
      <c r="BM40" s="5"/>
      <c r="BO40" s="5"/>
      <c r="BQ40" s="5"/>
      <c r="BS40" s="5"/>
      <c r="BU40" s="5"/>
      <c r="BW40" s="5"/>
      <c r="BX40" s="5"/>
      <c r="BY40" s="5"/>
      <c r="BZ40" s="5"/>
      <c r="CA40" s="5"/>
    </row>
    <row r="41" spans="1:79" hidden="1">
      <c r="A41" s="90" t="s">
        <v>1</v>
      </c>
      <c r="B41" s="380"/>
      <c r="C41" s="381" t="s">
        <v>1</v>
      </c>
      <c r="D41" s="374" t="s">
        <v>163</v>
      </c>
      <c r="E41" s="375"/>
      <c r="F41" s="376"/>
      <c r="G41" s="377">
        <f t="shared" si="0"/>
        <v>0</v>
      </c>
      <c r="H41" s="214">
        <f t="shared" si="30"/>
        <v>0</v>
      </c>
      <c r="I41" s="379"/>
      <c r="J41" s="214">
        <f t="shared" si="8"/>
        <v>0</v>
      </c>
      <c r="K41" s="379"/>
      <c r="L41" s="214">
        <f t="shared" si="1"/>
        <v>0</v>
      </c>
      <c r="M41" s="379"/>
      <c r="N41" s="214">
        <f t="shared" si="2"/>
        <v>0</v>
      </c>
      <c r="O41" s="379"/>
      <c r="P41" s="214">
        <f t="shared" si="9"/>
        <v>0</v>
      </c>
      <c r="Q41" s="379"/>
      <c r="R41" s="214">
        <f t="shared" si="10"/>
        <v>0</v>
      </c>
      <c r="S41" s="379"/>
      <c r="T41" s="214">
        <f t="shared" si="11"/>
        <v>0</v>
      </c>
      <c r="U41" s="139">
        <f t="shared" si="3"/>
        <v>1</v>
      </c>
      <c r="V41" s="214">
        <f t="shared" si="12"/>
        <v>0</v>
      </c>
      <c r="W41" s="139">
        <f t="shared" si="4"/>
        <v>0</v>
      </c>
      <c r="X41" s="214">
        <f t="shared" si="5"/>
        <v>0</v>
      </c>
      <c r="Y41" s="230" t="str">
        <f t="shared" si="6"/>
        <v/>
      </c>
      <c r="Z41" s="230"/>
      <c r="AA41" s="230"/>
      <c r="AB41" s="230"/>
      <c r="AC41" s="230"/>
      <c r="AE41" s="5"/>
      <c r="AG41" s="5"/>
      <c r="AI41" s="5"/>
      <c r="AK41" s="5"/>
      <c r="AM41" s="5"/>
      <c r="AO41" s="5"/>
      <c r="AQ41" s="5"/>
      <c r="AS41" s="5"/>
      <c r="AU41" s="5"/>
      <c r="AW41" s="5"/>
      <c r="AY41" s="5"/>
      <c r="BA41" s="5"/>
      <c r="BC41" s="5"/>
      <c r="BE41" s="5"/>
      <c r="BG41" s="5"/>
      <c r="BI41" s="5"/>
      <c r="BK41" s="5"/>
      <c r="BM41" s="5"/>
      <c r="BO41" s="5"/>
      <c r="BQ41" s="5"/>
      <c r="BS41" s="5"/>
      <c r="BU41" s="5"/>
      <c r="BW41" s="5"/>
      <c r="BX41" s="5"/>
      <c r="BY41" s="5"/>
      <c r="BZ41" s="5"/>
      <c r="CA41" s="5"/>
    </row>
    <row r="42" spans="1:79" hidden="1">
      <c r="A42" s="90" t="s">
        <v>1</v>
      </c>
      <c r="B42" s="380"/>
      <c r="C42" s="381" t="s">
        <v>1</v>
      </c>
      <c r="D42" s="382" t="s">
        <v>163</v>
      </c>
      <c r="E42" s="383"/>
      <c r="F42" s="384"/>
      <c r="G42" s="377">
        <f t="shared" si="0"/>
        <v>0</v>
      </c>
      <c r="H42" s="214">
        <f t="shared" si="30"/>
        <v>0</v>
      </c>
      <c r="I42" s="379"/>
      <c r="J42" s="214">
        <f t="shared" si="8"/>
        <v>0</v>
      </c>
      <c r="K42" s="379"/>
      <c r="L42" s="214">
        <f t="shared" si="1"/>
        <v>0</v>
      </c>
      <c r="M42" s="379"/>
      <c r="N42" s="214">
        <f t="shared" si="2"/>
        <v>0</v>
      </c>
      <c r="O42" s="379"/>
      <c r="P42" s="214">
        <f t="shared" si="9"/>
        <v>0</v>
      </c>
      <c r="Q42" s="379"/>
      <c r="R42" s="214">
        <f t="shared" si="10"/>
        <v>0</v>
      </c>
      <c r="S42" s="379"/>
      <c r="T42" s="214">
        <f t="shared" si="11"/>
        <v>0</v>
      </c>
      <c r="U42" s="139">
        <f t="shared" si="3"/>
        <v>1</v>
      </c>
      <c r="V42" s="214">
        <f t="shared" si="12"/>
        <v>0</v>
      </c>
      <c r="W42" s="139">
        <f t="shared" si="4"/>
        <v>0</v>
      </c>
      <c r="X42" s="214">
        <f t="shared" si="5"/>
        <v>0</v>
      </c>
      <c r="Y42" s="230" t="str">
        <f t="shared" si="6"/>
        <v/>
      </c>
      <c r="Z42" s="230"/>
      <c r="AA42" s="230"/>
      <c r="AB42" s="230"/>
      <c r="AC42" s="230"/>
      <c r="AE42" s="5"/>
      <c r="AG42" s="5"/>
      <c r="AI42" s="5"/>
      <c r="AK42" s="5"/>
      <c r="AM42" s="5"/>
      <c r="AO42" s="5"/>
      <c r="AQ42" s="5"/>
      <c r="AS42" s="5"/>
      <c r="AU42" s="5"/>
      <c r="AW42" s="5"/>
      <c r="AY42" s="5"/>
      <c r="BA42" s="5"/>
      <c r="BC42" s="5"/>
      <c r="BE42" s="5"/>
      <c r="BG42" s="5"/>
      <c r="BI42" s="5"/>
      <c r="BK42" s="5"/>
      <c r="BM42" s="5"/>
      <c r="BO42" s="5"/>
      <c r="BQ42" s="5"/>
      <c r="BS42" s="5"/>
      <c r="BU42" s="5"/>
      <c r="BW42" s="5"/>
      <c r="BX42" s="5"/>
      <c r="BY42" s="5"/>
      <c r="BZ42" s="5"/>
      <c r="CA42" s="5"/>
    </row>
    <row r="43" spans="1:79">
      <c r="A43" s="161"/>
      <c r="B43" s="385"/>
      <c r="C43" s="386"/>
      <c r="D43" s="386"/>
      <c r="E43" s="387"/>
      <c r="F43" s="388"/>
      <c r="G43" s="389"/>
      <c r="H43" s="217"/>
      <c r="I43" s="312"/>
      <c r="J43" s="217"/>
      <c r="K43" s="312"/>
      <c r="L43" s="217"/>
      <c r="M43" s="312"/>
      <c r="N43" s="217"/>
      <c r="O43" s="312"/>
      <c r="P43" s="217"/>
      <c r="Q43" s="312"/>
      <c r="R43" s="217"/>
      <c r="S43" s="312"/>
      <c r="T43" s="217"/>
      <c r="U43" s="390"/>
      <c r="V43" s="217"/>
      <c r="W43" s="390"/>
      <c r="X43" s="217"/>
      <c r="Y43" s="161"/>
      <c r="Z43" s="161"/>
      <c r="AA43" s="161"/>
      <c r="AB43" s="161"/>
      <c r="AC43" s="161"/>
      <c r="AD43" s="14"/>
      <c r="AE43" s="14"/>
      <c r="AF43" s="14"/>
      <c r="AG43" s="5"/>
      <c r="AI43" s="5"/>
      <c r="AK43" s="5"/>
      <c r="AM43" s="5"/>
      <c r="AO43" s="5"/>
      <c r="AQ43" s="5"/>
      <c r="AS43" s="5"/>
      <c r="AU43" s="5"/>
      <c r="AW43" s="5"/>
      <c r="AY43" s="5"/>
      <c r="BA43" s="5"/>
      <c r="BC43" s="5"/>
      <c r="BE43" s="5"/>
      <c r="BG43" s="5"/>
      <c r="BI43" s="5"/>
      <c r="BK43" s="5"/>
      <c r="BM43" s="5"/>
      <c r="BO43" s="5"/>
      <c r="BQ43" s="5"/>
      <c r="BS43" s="5"/>
      <c r="BU43" s="5"/>
      <c r="BW43" s="5"/>
      <c r="BX43" s="5"/>
      <c r="BY43" s="5"/>
      <c r="BZ43" s="5"/>
      <c r="CA43" s="5"/>
    </row>
    <row r="44" spans="1:79" s="145" customFormat="1" ht="15" thickBot="1">
      <c r="A44" s="391" t="s">
        <v>178</v>
      </c>
      <c r="B44" s="360"/>
      <c r="C44" s="360"/>
      <c r="D44" s="360"/>
      <c r="E44" s="328">
        <f>SUM(E11:E42)</f>
        <v>0</v>
      </c>
      <c r="F44" s="392">
        <f>SUM(F11:F42)</f>
        <v>0</v>
      </c>
      <c r="G44" s="328">
        <f>SUM(G11:G42)</f>
        <v>0</v>
      </c>
      <c r="H44" s="393">
        <f>SUM(H11:H42)</f>
        <v>0</v>
      </c>
      <c r="I44" s="394" t="e">
        <f>J44/$X$44</f>
        <v>#DIV/0!</v>
      </c>
      <c r="J44" s="328">
        <f>SUM(J11:J42)</f>
        <v>0</v>
      </c>
      <c r="K44" s="394" t="e">
        <f>L44/$X$44</f>
        <v>#DIV/0!</v>
      </c>
      <c r="L44" s="328">
        <f>SUM(L11:L42)</f>
        <v>0</v>
      </c>
      <c r="M44" s="394" t="e">
        <f>N44/$X$44</f>
        <v>#DIV/0!</v>
      </c>
      <c r="N44" s="328">
        <f>SUM(N11:N42)</f>
        <v>0</v>
      </c>
      <c r="O44" s="394" t="e">
        <f>P44/$X$44</f>
        <v>#DIV/0!</v>
      </c>
      <c r="P44" s="328">
        <f>SUM(P11:P42)</f>
        <v>0</v>
      </c>
      <c r="Q44" s="394" t="e">
        <f>R44/$X$44</f>
        <v>#DIV/0!</v>
      </c>
      <c r="R44" s="328">
        <f>SUM(R11:R42)</f>
        <v>0</v>
      </c>
      <c r="S44" s="394" t="e">
        <f>T44/$X$44</f>
        <v>#DIV/0!</v>
      </c>
      <c r="T44" s="328">
        <f>SUM(T11:T42)</f>
        <v>0</v>
      </c>
      <c r="U44" s="394" t="e">
        <f>V44/$X$44</f>
        <v>#DIV/0!</v>
      </c>
      <c r="V44" s="328">
        <f>SUM(V11:V42)</f>
        <v>0</v>
      </c>
      <c r="W44" s="394" t="e">
        <f>X44/$X$44</f>
        <v>#DIV/0!</v>
      </c>
      <c r="X44" s="393">
        <f>SUM(X11:X42)</f>
        <v>0</v>
      </c>
      <c r="Y44" s="230" t="str">
        <f>IF(X44&lt;&gt;H44,"Check allocations","")</f>
        <v/>
      </c>
      <c r="Z44" s="237"/>
      <c r="AA44" s="237"/>
      <c r="AB44" s="237"/>
      <c r="AC44" s="237"/>
    </row>
    <row r="45" spans="1:79" s="145" customFormat="1" ht="15" thickTop="1">
      <c r="A45" s="11"/>
      <c r="B45" s="349"/>
      <c r="C45" s="349"/>
      <c r="D45" s="349"/>
      <c r="E45" s="11"/>
      <c r="F45" s="395"/>
      <c r="G45" s="11"/>
      <c r="H45" s="11"/>
      <c r="I45" s="310"/>
      <c r="J45" s="11"/>
      <c r="K45" s="310"/>
      <c r="L45" s="11"/>
      <c r="M45" s="310"/>
      <c r="N45" s="11"/>
      <c r="O45" s="310"/>
      <c r="P45" s="11"/>
      <c r="Q45" s="310"/>
      <c r="R45" s="11"/>
      <c r="S45" s="310"/>
      <c r="T45" s="11"/>
      <c r="U45" s="317"/>
      <c r="V45" s="396"/>
      <c r="W45" s="314"/>
      <c r="X45" s="5"/>
      <c r="Y45" s="237"/>
      <c r="Z45" s="237"/>
      <c r="AA45" s="237"/>
      <c r="AB45" s="237"/>
      <c r="AC45" s="237"/>
    </row>
    <row r="46" spans="1:79" ht="18">
      <c r="A46" s="343" t="s">
        <v>26</v>
      </c>
      <c r="B46" s="397" t="s">
        <v>185</v>
      </c>
      <c r="C46" s="5"/>
      <c r="D46" s="5"/>
      <c r="F46" s="398"/>
      <c r="H46" s="398"/>
      <c r="I46" s="5"/>
      <c r="J46" s="398"/>
      <c r="K46" s="5"/>
      <c r="L46" s="398"/>
      <c r="M46" s="5"/>
      <c r="N46" s="398"/>
      <c r="O46" s="5"/>
      <c r="P46" s="398"/>
      <c r="Q46" s="5"/>
      <c r="R46" s="398"/>
      <c r="U46" s="319" t="s">
        <v>179</v>
      </c>
      <c r="V46" s="318"/>
      <c r="W46" s="311"/>
      <c r="X46" s="332">
        <f>SUM(R44,P44,N44,L44,J44)</f>
        <v>0</v>
      </c>
      <c r="Y46" s="230"/>
      <c r="Z46" s="230"/>
      <c r="AA46" s="230"/>
      <c r="AB46" s="230"/>
      <c r="AC46" s="230"/>
      <c r="AE46" s="5"/>
      <c r="AG46" s="5"/>
      <c r="AI46" s="5"/>
      <c r="AK46" s="5"/>
      <c r="AM46" s="5"/>
      <c r="AO46" s="5"/>
      <c r="AQ46" s="5"/>
      <c r="AS46" s="5"/>
      <c r="AU46" s="5"/>
      <c r="AW46" s="5"/>
      <c r="AY46" s="5"/>
      <c r="BA46" s="5"/>
      <c r="BC46" s="5"/>
      <c r="BE46" s="5"/>
      <c r="BG46" s="5"/>
      <c r="BI46" s="5"/>
      <c r="BK46" s="5"/>
      <c r="BM46" s="5"/>
      <c r="BO46" s="5"/>
      <c r="BQ46" s="5"/>
      <c r="BS46" s="5"/>
      <c r="BU46" s="5"/>
      <c r="BW46" s="5"/>
      <c r="BX46" s="5"/>
      <c r="BY46" s="5"/>
      <c r="BZ46" s="5"/>
      <c r="CA46" s="5"/>
    </row>
    <row r="47" spans="1:79">
      <c r="B47" s="399"/>
      <c r="C47" s="5"/>
      <c r="D47" s="5"/>
      <c r="F47" s="398"/>
      <c r="H47" s="398"/>
      <c r="I47" s="5"/>
      <c r="J47" s="398"/>
      <c r="K47" s="5"/>
      <c r="L47" s="398"/>
      <c r="M47" s="5"/>
      <c r="N47" s="398"/>
      <c r="O47" s="5"/>
      <c r="P47" s="398"/>
      <c r="Q47" s="5"/>
      <c r="R47" s="398"/>
      <c r="U47" s="319" t="s">
        <v>182</v>
      </c>
      <c r="V47" s="319"/>
      <c r="W47" s="311"/>
      <c r="X47" s="319">
        <f>T44</f>
        <v>0</v>
      </c>
      <c r="Y47" s="230"/>
      <c r="Z47" s="230"/>
      <c r="AA47" s="230"/>
      <c r="AB47" s="230"/>
      <c r="AC47" s="230"/>
      <c r="AE47" s="5"/>
      <c r="AG47" s="5"/>
      <c r="AI47" s="5"/>
      <c r="AK47" s="5"/>
      <c r="AM47" s="5"/>
      <c r="AO47" s="5"/>
      <c r="AQ47" s="5"/>
      <c r="AS47" s="5"/>
      <c r="AU47" s="5"/>
      <c r="AW47" s="5"/>
      <c r="AY47" s="5"/>
      <c r="BA47" s="5"/>
      <c r="BC47" s="5"/>
      <c r="BE47" s="5"/>
      <c r="BG47" s="5"/>
      <c r="BI47" s="5"/>
      <c r="BK47" s="5"/>
      <c r="BM47" s="5"/>
      <c r="BO47" s="5"/>
      <c r="BQ47" s="5"/>
      <c r="BS47" s="5"/>
      <c r="BU47" s="5"/>
      <c r="BW47" s="5"/>
      <c r="BX47" s="5"/>
      <c r="BY47" s="5"/>
      <c r="BZ47" s="5"/>
      <c r="CA47" s="5"/>
    </row>
    <row r="48" spans="1:79">
      <c r="A48" s="402"/>
      <c r="B48" s="400"/>
      <c r="C48" s="5"/>
      <c r="D48" s="5"/>
      <c r="I48" s="5"/>
      <c r="J48" s="230"/>
      <c r="K48" s="230"/>
      <c r="L48" s="230"/>
      <c r="M48" s="230"/>
      <c r="N48" s="230"/>
      <c r="O48" s="230"/>
      <c r="P48" s="230"/>
      <c r="Q48" s="230"/>
      <c r="R48" s="230"/>
      <c r="U48" s="319" t="s">
        <v>180</v>
      </c>
      <c r="V48" s="319"/>
      <c r="W48" s="311"/>
      <c r="X48" s="331">
        <f>SUM(X46:X47)</f>
        <v>0</v>
      </c>
      <c r="Y48" s="230"/>
      <c r="Z48" s="230"/>
      <c r="AA48" s="230"/>
      <c r="AB48" s="230"/>
      <c r="AC48" s="230"/>
      <c r="AE48" s="5"/>
      <c r="AG48" s="5"/>
      <c r="AI48" s="5"/>
      <c r="AK48" s="5"/>
      <c r="AM48" s="5"/>
      <c r="AO48" s="5"/>
      <c r="AQ48" s="5"/>
      <c r="AS48" s="5"/>
      <c r="AU48" s="5"/>
      <c r="AW48" s="5"/>
      <c r="AY48" s="5"/>
      <c r="BA48" s="5"/>
      <c r="BC48" s="5"/>
      <c r="BE48" s="5"/>
      <c r="BG48" s="5"/>
      <c r="BI48" s="5"/>
      <c r="BK48" s="5"/>
      <c r="BM48" s="5"/>
      <c r="BO48" s="5"/>
      <c r="BQ48" s="5"/>
      <c r="BS48" s="5"/>
      <c r="BU48" s="5"/>
      <c r="BW48" s="5"/>
      <c r="BX48" s="5"/>
      <c r="BY48" s="5"/>
      <c r="BZ48" s="5"/>
      <c r="CA48" s="5"/>
    </row>
    <row r="49" spans="1:79">
      <c r="A49" s="401"/>
      <c r="B49" s="400"/>
      <c r="C49" s="5"/>
      <c r="D49" s="5"/>
      <c r="I49" s="5"/>
      <c r="J49" s="230"/>
      <c r="K49" s="230"/>
      <c r="L49" s="230"/>
      <c r="M49" s="230"/>
      <c r="N49" s="230"/>
      <c r="O49" s="230"/>
      <c r="P49" s="230"/>
      <c r="Q49" s="230"/>
      <c r="R49" s="230"/>
      <c r="S49" s="230"/>
      <c r="T49" s="230"/>
      <c r="U49" s="230"/>
      <c r="V49" s="230"/>
      <c r="W49" s="230"/>
      <c r="X49" s="230"/>
      <c r="Y49" s="230"/>
      <c r="Z49" s="230"/>
      <c r="AA49" s="230"/>
      <c r="AB49" s="230"/>
      <c r="AC49" s="230"/>
      <c r="AD49" s="230"/>
      <c r="AE49" s="230"/>
      <c r="AF49" s="230"/>
      <c r="AG49" s="230"/>
      <c r="AH49" s="230"/>
      <c r="AI49" s="230"/>
      <c r="AJ49" s="230"/>
      <c r="AK49" s="230"/>
      <c r="AL49" s="230"/>
      <c r="AM49" s="230"/>
      <c r="AN49" s="230"/>
      <c r="AO49" s="230"/>
      <c r="AP49" s="230"/>
      <c r="AQ49" s="230"/>
      <c r="AR49" s="230"/>
      <c r="AS49" s="230"/>
      <c r="AT49" s="230"/>
      <c r="AU49" s="230"/>
      <c r="AV49" s="230"/>
      <c r="AW49" s="230"/>
      <c r="AX49" s="230"/>
      <c r="AY49" s="230"/>
      <c r="AZ49" s="230"/>
      <c r="BA49" s="230"/>
      <c r="BB49" s="230"/>
      <c r="BC49" s="230"/>
      <c r="BD49" s="230"/>
      <c r="BE49" s="230"/>
      <c r="BF49" s="230"/>
      <c r="BG49" s="230"/>
      <c r="BH49" s="230"/>
      <c r="BI49" s="230"/>
      <c r="BJ49" s="230"/>
      <c r="BK49" s="313"/>
      <c r="BL49" s="230"/>
      <c r="BM49" s="313"/>
      <c r="BN49" s="230"/>
    </row>
    <row r="50" spans="1:79">
      <c r="A50" s="14"/>
      <c r="B50" s="400"/>
      <c r="C50" s="5"/>
      <c r="D50" s="5"/>
      <c r="I50" s="5"/>
      <c r="J50" s="230"/>
      <c r="K50" s="230"/>
      <c r="L50" s="230"/>
      <c r="M50" s="230"/>
      <c r="N50" s="230"/>
      <c r="O50" s="230"/>
      <c r="P50" s="230"/>
      <c r="Q50" s="230"/>
      <c r="R50" s="230"/>
      <c r="S50" s="230"/>
      <c r="T50" s="230"/>
      <c r="U50" s="230"/>
      <c r="V50" s="230"/>
      <c r="W50" s="230"/>
      <c r="X50" s="230"/>
      <c r="Y50" s="230"/>
      <c r="Z50" s="230"/>
      <c r="AA50" s="230"/>
      <c r="AB50" s="230"/>
      <c r="AC50" s="230"/>
      <c r="AD50" s="230"/>
      <c r="AE50" s="230"/>
      <c r="AF50" s="230"/>
      <c r="AG50" s="230"/>
      <c r="AH50" s="230"/>
      <c r="AI50" s="230"/>
      <c r="AJ50" s="230"/>
      <c r="AK50" s="230"/>
      <c r="AL50" s="230"/>
      <c r="AM50" s="230"/>
      <c r="AN50" s="230"/>
      <c r="AO50" s="230"/>
      <c r="AP50" s="230"/>
      <c r="AQ50" s="230"/>
      <c r="AR50" s="230"/>
      <c r="AS50" s="230"/>
      <c r="AT50" s="230"/>
      <c r="AU50" s="230"/>
      <c r="AV50" s="230"/>
      <c r="AW50" s="230"/>
      <c r="AX50" s="230"/>
      <c r="AY50" s="230"/>
      <c r="AZ50" s="230"/>
      <c r="BA50" s="230"/>
      <c r="BB50" s="230"/>
      <c r="BC50" s="230"/>
      <c r="BD50" s="230"/>
      <c r="BE50" s="230"/>
      <c r="BF50" s="230"/>
      <c r="BG50" s="230"/>
      <c r="BH50" s="230"/>
      <c r="BI50" s="230"/>
      <c r="BJ50" s="230"/>
      <c r="BK50" s="313"/>
      <c r="BL50" s="230"/>
      <c r="BM50" s="313"/>
      <c r="BN50" s="230"/>
    </row>
    <row r="51" spans="1:79">
      <c r="A51" s="14"/>
      <c r="B51" s="400"/>
      <c r="C51" s="5"/>
      <c r="D51" s="5"/>
      <c r="I51" s="5"/>
      <c r="J51" s="230"/>
      <c r="K51" s="230"/>
      <c r="L51" s="230"/>
      <c r="M51" s="230"/>
      <c r="N51" s="230"/>
      <c r="O51" s="230"/>
      <c r="P51" s="230"/>
      <c r="Q51" s="230"/>
      <c r="R51" s="230"/>
      <c r="S51" s="230"/>
      <c r="T51" s="230"/>
      <c r="U51" s="230"/>
      <c r="V51" s="230"/>
      <c r="W51" s="230"/>
      <c r="X51" s="230"/>
      <c r="Y51" s="230"/>
      <c r="Z51" s="230"/>
      <c r="AA51" s="230"/>
      <c r="AB51" s="230"/>
      <c r="AC51" s="230"/>
      <c r="AD51" s="230"/>
      <c r="AE51" s="230"/>
      <c r="AF51" s="230"/>
      <c r="AG51" s="230"/>
      <c r="AH51" s="230"/>
      <c r="AI51" s="230"/>
      <c r="AJ51" s="230"/>
      <c r="AK51" s="230"/>
      <c r="AL51" s="230"/>
      <c r="AM51" s="230"/>
      <c r="AN51" s="230"/>
      <c r="AO51" s="230"/>
      <c r="AP51" s="230"/>
      <c r="AQ51" s="230"/>
      <c r="AR51" s="230"/>
      <c r="AS51" s="230"/>
      <c r="AT51" s="230"/>
      <c r="AU51" s="230"/>
      <c r="AV51" s="230"/>
      <c r="AW51" s="230"/>
      <c r="AX51" s="230"/>
      <c r="AY51" s="230"/>
      <c r="AZ51" s="230"/>
      <c r="BA51" s="230"/>
      <c r="BB51" s="230"/>
      <c r="BC51" s="230"/>
      <c r="BD51" s="230"/>
      <c r="BE51" s="230"/>
      <c r="BF51" s="230"/>
      <c r="BG51" s="230"/>
      <c r="BH51" s="230"/>
      <c r="BI51" s="230"/>
      <c r="BJ51" s="230"/>
      <c r="BK51" s="313"/>
      <c r="BL51" s="230"/>
      <c r="BM51" s="313"/>
      <c r="BN51" s="230"/>
    </row>
    <row r="52" spans="1:79">
      <c r="B52" s="399"/>
      <c r="C52" s="5"/>
      <c r="D52" s="5"/>
      <c r="I52" s="5"/>
      <c r="J52" s="230"/>
      <c r="K52" s="230"/>
      <c r="L52" s="230"/>
      <c r="M52" s="230"/>
      <c r="N52" s="230"/>
      <c r="O52" s="230"/>
      <c r="P52" s="230"/>
      <c r="Q52" s="230"/>
      <c r="R52" s="230"/>
      <c r="S52" s="230"/>
      <c r="T52" s="230"/>
      <c r="U52" s="230"/>
      <c r="V52" s="230"/>
      <c r="W52" s="230"/>
      <c r="X52" s="230"/>
      <c r="Y52" s="230"/>
      <c r="Z52" s="230"/>
      <c r="AA52" s="230"/>
      <c r="AB52" s="230"/>
      <c r="AC52" s="230"/>
      <c r="AD52" s="230"/>
      <c r="AE52" s="230"/>
      <c r="AF52" s="230"/>
      <c r="AG52" s="230"/>
      <c r="AH52" s="230"/>
      <c r="AI52" s="230"/>
      <c r="AJ52" s="230"/>
      <c r="AK52" s="230"/>
      <c r="AL52" s="230"/>
      <c r="AM52" s="230"/>
      <c r="AN52" s="230"/>
      <c r="AO52" s="230"/>
      <c r="AP52" s="230"/>
      <c r="AQ52" s="230"/>
      <c r="AR52" s="230"/>
      <c r="AS52" s="230"/>
      <c r="AT52" s="230"/>
      <c r="AU52" s="230"/>
      <c r="AV52" s="230"/>
      <c r="AW52" s="230"/>
      <c r="AX52" s="230"/>
      <c r="AY52" s="230"/>
      <c r="AZ52" s="230"/>
      <c r="BA52" s="230"/>
      <c r="BB52" s="230"/>
      <c r="BC52" s="230"/>
      <c r="BD52" s="230"/>
      <c r="BE52" s="230"/>
      <c r="BF52" s="230"/>
      <c r="BG52" s="230"/>
      <c r="BH52" s="230"/>
      <c r="BI52" s="230"/>
      <c r="BJ52" s="230"/>
      <c r="BK52" s="313"/>
      <c r="BL52" s="230"/>
      <c r="BM52" s="313"/>
      <c r="BN52" s="230"/>
    </row>
    <row r="53" spans="1:79" ht="16.5" customHeight="1">
      <c r="A53" s="14"/>
      <c r="B53" s="399"/>
      <c r="C53" s="546" t="str">
        <f>Information!B8</f>
        <v>Service 1</v>
      </c>
      <c r="D53" s="547"/>
      <c r="E53" s="546" t="str">
        <f>Information!B9</f>
        <v>Service 2</v>
      </c>
      <c r="F53" s="547"/>
      <c r="G53" s="546" t="str">
        <f>Information!B10</f>
        <v>Service 3</v>
      </c>
      <c r="H53" s="547"/>
      <c r="I53" s="546" t="str">
        <f>Information!B11</f>
        <v>Service 4</v>
      </c>
      <c r="J53" s="547"/>
      <c r="K53" s="546" t="str">
        <f>Information!B12</f>
        <v>Service 5</v>
      </c>
      <c r="L53" s="547"/>
      <c r="M53" s="546" t="str">
        <f>S8</f>
        <v>Subsidy</v>
      </c>
      <c r="N53" s="547"/>
      <c r="O53" s="546" t="s">
        <v>62</v>
      </c>
      <c r="P53" s="547"/>
      <c r="Y53" s="230"/>
      <c r="Z53" s="230"/>
      <c r="AA53" s="230"/>
      <c r="AB53" s="230"/>
      <c r="AC53" s="230"/>
      <c r="AE53" s="5"/>
      <c r="AG53" s="5"/>
      <c r="AI53" s="5"/>
      <c r="AK53" s="5"/>
      <c r="AM53" s="5"/>
      <c r="AO53" s="5"/>
      <c r="AQ53" s="5"/>
      <c r="AS53" s="5"/>
      <c r="AU53" s="5"/>
      <c r="AW53" s="5"/>
      <c r="AY53" s="5"/>
      <c r="BA53" s="5"/>
      <c r="BC53" s="5"/>
      <c r="BE53" s="5"/>
      <c r="BG53" s="5"/>
      <c r="BI53" s="5"/>
      <c r="BK53" s="5"/>
      <c r="BM53" s="5"/>
      <c r="BO53" s="5"/>
      <c r="BQ53" s="5"/>
      <c r="BS53" s="5"/>
      <c r="BU53" s="5"/>
      <c r="BW53" s="5"/>
      <c r="BX53" s="5"/>
      <c r="BY53" s="5"/>
      <c r="BZ53" s="5"/>
      <c r="CA53" s="5"/>
    </row>
    <row r="54" spans="1:79" s="413" customFormat="1" ht="36.6" customHeight="1">
      <c r="A54" s="410"/>
      <c r="B54" s="411"/>
      <c r="C54" s="552">
        <f>Information!D8</f>
        <v>0</v>
      </c>
      <c r="D54" s="553"/>
      <c r="E54" s="552">
        <f>Information!D9</f>
        <v>0</v>
      </c>
      <c r="F54" s="553"/>
      <c r="G54" s="552">
        <f>Information!D10</f>
        <v>0</v>
      </c>
      <c r="H54" s="553"/>
      <c r="I54" s="552">
        <f>Information!D11</f>
        <v>0</v>
      </c>
      <c r="J54" s="553"/>
      <c r="K54" s="554">
        <f>Information!D12</f>
        <v>0</v>
      </c>
      <c r="L54" s="555"/>
      <c r="M54" s="550" t="str">
        <f>S9</f>
        <v>(service center expense paid on another index)</v>
      </c>
      <c r="N54" s="551"/>
      <c r="O54" s="548" t="s">
        <v>63</v>
      </c>
      <c r="P54" s="549"/>
      <c r="Q54" s="412"/>
      <c r="S54" s="412"/>
      <c r="U54" s="412"/>
      <c r="W54" s="412"/>
      <c r="Y54" s="231"/>
      <c r="Z54" s="231"/>
      <c r="AA54" s="231"/>
      <c r="AB54" s="231"/>
      <c r="AC54" s="231"/>
    </row>
    <row r="55" spans="1:79">
      <c r="A55" s="402" t="s">
        <v>55</v>
      </c>
      <c r="B55" s="403" t="s">
        <v>24</v>
      </c>
      <c r="C55" s="404" t="s">
        <v>25</v>
      </c>
      <c r="D55" s="405" t="s">
        <v>10</v>
      </c>
      <c r="E55" s="404" t="s">
        <v>25</v>
      </c>
      <c r="F55" s="405" t="s">
        <v>10</v>
      </c>
      <c r="G55" s="404" t="s">
        <v>25</v>
      </c>
      <c r="H55" s="405" t="s">
        <v>10</v>
      </c>
      <c r="I55" s="404" t="s">
        <v>25</v>
      </c>
      <c r="J55" s="405" t="s">
        <v>10</v>
      </c>
      <c r="K55" s="404" t="s">
        <v>25</v>
      </c>
      <c r="L55" s="405" t="s">
        <v>10</v>
      </c>
      <c r="M55" s="315" t="s">
        <v>25</v>
      </c>
      <c r="N55" s="405" t="s">
        <v>10</v>
      </c>
      <c r="O55" s="315" t="s">
        <v>25</v>
      </c>
      <c r="P55" s="405" t="s">
        <v>10</v>
      </c>
      <c r="Y55" s="230"/>
      <c r="Z55" s="230"/>
      <c r="AA55" s="230"/>
      <c r="AB55" s="230"/>
      <c r="AC55" s="230"/>
      <c r="AE55" s="5"/>
      <c r="AG55" s="5"/>
      <c r="AI55" s="5"/>
      <c r="AK55" s="5"/>
      <c r="AM55" s="5"/>
      <c r="AO55" s="5"/>
      <c r="AQ55" s="5"/>
      <c r="AS55" s="5"/>
      <c r="AU55" s="5"/>
      <c r="AW55" s="5"/>
      <c r="AY55" s="5"/>
      <c r="BA55" s="5"/>
      <c r="BC55" s="5"/>
      <c r="BE55" s="5"/>
      <c r="BG55" s="5"/>
      <c r="BI55" s="5"/>
      <c r="BK55" s="5"/>
      <c r="BM55" s="5"/>
      <c r="BO55" s="5"/>
      <c r="BQ55" s="5"/>
      <c r="BS55" s="5"/>
      <c r="BU55" s="5"/>
      <c r="BW55" s="5"/>
      <c r="BX55" s="5"/>
      <c r="BY55" s="5"/>
      <c r="BZ55" s="5"/>
      <c r="CA55" s="5"/>
    </row>
    <row r="56" spans="1:79">
      <c r="A56" s="90"/>
      <c r="B56" s="406"/>
      <c r="C56" s="140"/>
      <c r="D56" s="324">
        <f t="shared" ref="D56:F71" si="32">$B56*C56</f>
        <v>0</v>
      </c>
      <c r="E56" s="140"/>
      <c r="F56" s="324">
        <f>$B56*E56</f>
        <v>0</v>
      </c>
      <c r="G56" s="140"/>
      <c r="H56" s="324">
        <f t="shared" ref="H56:H119" si="33">$B56*G56</f>
        <v>0</v>
      </c>
      <c r="I56" s="140"/>
      <c r="J56" s="324">
        <f t="shared" ref="J56:J119" si="34">$B56*I56</f>
        <v>0</v>
      </c>
      <c r="K56" s="140"/>
      <c r="L56" s="324">
        <f t="shared" ref="L56:L87" si="35">$B56*K56</f>
        <v>0</v>
      </c>
      <c r="M56" s="139">
        <f>1-C56-E56-G56-I56-K56</f>
        <v>1</v>
      </c>
      <c r="N56" s="324">
        <f>$B56*M56</f>
        <v>0</v>
      </c>
      <c r="O56" s="229">
        <f>SUM(C56,E56,G56,I56,K56,M56)</f>
        <v>1</v>
      </c>
      <c r="P56" s="324">
        <f>SUM(D56,F56,H56,J56,L56,N56)</f>
        <v>0</v>
      </c>
      <c r="Y56" s="230"/>
      <c r="Z56" s="230"/>
      <c r="AA56" s="230"/>
      <c r="AB56" s="230"/>
      <c r="AC56" s="230"/>
      <c r="AE56" s="5"/>
      <c r="AG56" s="5"/>
      <c r="AI56" s="5"/>
      <c r="AK56" s="5"/>
      <c r="AM56" s="5"/>
      <c r="AO56" s="5"/>
      <c r="AQ56" s="5"/>
      <c r="AS56" s="5"/>
      <c r="AU56" s="5"/>
      <c r="AW56" s="5"/>
      <c r="AY56" s="5"/>
      <c r="BA56" s="5"/>
      <c r="BC56" s="5"/>
      <c r="BE56" s="5"/>
      <c r="BG56" s="5"/>
      <c r="BI56" s="5"/>
      <c r="BK56" s="5"/>
      <c r="BM56" s="5"/>
      <c r="BO56" s="5"/>
      <c r="BQ56" s="5"/>
      <c r="BS56" s="5"/>
      <c r="BU56" s="5"/>
      <c r="BW56" s="5"/>
      <c r="BX56" s="5"/>
      <c r="BY56" s="5"/>
      <c r="BZ56" s="5"/>
      <c r="CA56" s="5"/>
    </row>
    <row r="57" spans="1:79">
      <c r="A57" s="90"/>
      <c r="B57" s="406"/>
      <c r="C57" s="140"/>
      <c r="D57" s="324">
        <f t="shared" si="32"/>
        <v>0</v>
      </c>
      <c r="E57" s="140"/>
      <c r="F57" s="324">
        <f>$B57*E57</f>
        <v>0</v>
      </c>
      <c r="G57" s="140"/>
      <c r="H57" s="324">
        <f t="shared" si="33"/>
        <v>0</v>
      </c>
      <c r="I57" s="140"/>
      <c r="J57" s="324">
        <f t="shared" si="34"/>
        <v>0</v>
      </c>
      <c r="K57" s="140"/>
      <c r="L57" s="324">
        <f t="shared" si="35"/>
        <v>0</v>
      </c>
      <c r="M57" s="139">
        <f t="shared" ref="M57:M120" si="36">1-C57-E57-G57-I57-K57</f>
        <v>1</v>
      </c>
      <c r="N57" s="324">
        <f t="shared" ref="N57:N65" si="37">$B57*M57</f>
        <v>0</v>
      </c>
      <c r="O57" s="229">
        <f t="shared" ref="O57:O120" si="38">SUM(C57,E57,G57,I57,K57,M57)</f>
        <v>1</v>
      </c>
      <c r="P57" s="324">
        <f t="shared" ref="P57:P120" si="39">SUM(D57,F57,H57,J57,L57,N57)</f>
        <v>0</v>
      </c>
      <c r="Y57" s="230"/>
      <c r="Z57" s="230"/>
      <c r="AA57" s="230"/>
      <c r="AB57" s="230"/>
      <c r="AC57" s="230"/>
      <c r="AE57" s="5"/>
      <c r="AG57" s="5"/>
      <c r="AI57" s="5"/>
      <c r="AK57" s="5"/>
      <c r="AM57" s="5"/>
      <c r="AO57" s="5"/>
      <c r="AQ57" s="5"/>
      <c r="AS57" s="5"/>
      <c r="AU57" s="5"/>
      <c r="AW57" s="5"/>
      <c r="AY57" s="5"/>
      <c r="BA57" s="5"/>
      <c r="BC57" s="5"/>
      <c r="BE57" s="5"/>
      <c r="BG57" s="5"/>
      <c r="BI57" s="5"/>
      <c r="BK57" s="5"/>
      <c r="BM57" s="5"/>
      <c r="BO57" s="5"/>
      <c r="BQ57" s="5"/>
      <c r="BS57" s="5"/>
      <c r="BU57" s="5"/>
      <c r="BW57" s="5"/>
      <c r="BX57" s="5"/>
      <c r="BY57" s="5"/>
      <c r="BZ57" s="5"/>
      <c r="CA57" s="5"/>
    </row>
    <row r="58" spans="1:79">
      <c r="A58" s="90"/>
      <c r="B58" s="406"/>
      <c r="C58" s="140"/>
      <c r="D58" s="324">
        <f t="shared" si="32"/>
        <v>0</v>
      </c>
      <c r="E58" s="140"/>
      <c r="F58" s="324">
        <f t="shared" ref="F58:F62" si="40">$B58*E58</f>
        <v>0</v>
      </c>
      <c r="G58" s="140"/>
      <c r="H58" s="324">
        <f t="shared" si="33"/>
        <v>0</v>
      </c>
      <c r="I58" s="140"/>
      <c r="J58" s="324">
        <f t="shared" si="34"/>
        <v>0</v>
      </c>
      <c r="K58" s="140"/>
      <c r="L58" s="324">
        <f t="shared" si="35"/>
        <v>0</v>
      </c>
      <c r="M58" s="139">
        <f t="shared" si="36"/>
        <v>1</v>
      </c>
      <c r="N58" s="324">
        <f t="shared" si="37"/>
        <v>0</v>
      </c>
      <c r="O58" s="229">
        <f t="shared" si="38"/>
        <v>1</v>
      </c>
      <c r="P58" s="324">
        <f t="shared" si="39"/>
        <v>0</v>
      </c>
      <c r="Y58" s="230"/>
      <c r="Z58" s="230"/>
      <c r="AA58" s="230"/>
      <c r="AB58" s="230"/>
      <c r="AC58" s="230"/>
      <c r="AE58" s="5"/>
      <c r="AG58" s="5"/>
      <c r="AI58" s="5"/>
      <c r="AK58" s="5"/>
      <c r="AM58" s="5"/>
      <c r="AO58" s="5"/>
      <c r="AQ58" s="5"/>
      <c r="AS58" s="5"/>
      <c r="AU58" s="5"/>
      <c r="AW58" s="5"/>
      <c r="AY58" s="5"/>
      <c r="BA58" s="5"/>
      <c r="BC58" s="5"/>
      <c r="BE58" s="5"/>
      <c r="BG58" s="5"/>
      <c r="BI58" s="5"/>
      <c r="BK58" s="5"/>
      <c r="BM58" s="5"/>
      <c r="BO58" s="5"/>
      <c r="BQ58" s="5"/>
      <c r="BS58" s="5"/>
      <c r="BU58" s="5"/>
      <c r="BW58" s="5"/>
      <c r="BX58" s="5"/>
      <c r="BY58" s="5"/>
      <c r="BZ58" s="5"/>
      <c r="CA58" s="5"/>
    </row>
    <row r="59" spans="1:79">
      <c r="A59" s="90"/>
      <c r="B59" s="406"/>
      <c r="C59" s="140"/>
      <c r="D59" s="324">
        <f t="shared" si="32"/>
        <v>0</v>
      </c>
      <c r="E59" s="140"/>
      <c r="F59" s="324">
        <f t="shared" si="40"/>
        <v>0</v>
      </c>
      <c r="G59" s="140"/>
      <c r="H59" s="324">
        <f t="shared" si="33"/>
        <v>0</v>
      </c>
      <c r="I59" s="140"/>
      <c r="J59" s="324">
        <f t="shared" si="34"/>
        <v>0</v>
      </c>
      <c r="K59" s="140"/>
      <c r="L59" s="324">
        <f t="shared" si="35"/>
        <v>0</v>
      </c>
      <c r="M59" s="139">
        <f t="shared" si="36"/>
        <v>1</v>
      </c>
      <c r="N59" s="324">
        <f t="shared" si="37"/>
        <v>0</v>
      </c>
      <c r="O59" s="229">
        <f t="shared" si="38"/>
        <v>1</v>
      </c>
      <c r="P59" s="324">
        <f t="shared" si="39"/>
        <v>0</v>
      </c>
      <c r="Y59" s="230"/>
      <c r="Z59" s="230"/>
      <c r="AA59" s="230"/>
      <c r="AB59" s="230"/>
      <c r="AC59" s="230"/>
      <c r="AE59" s="5"/>
      <c r="AG59" s="5"/>
      <c r="AI59" s="5"/>
      <c r="AK59" s="5"/>
      <c r="AM59" s="5"/>
      <c r="AO59" s="5"/>
      <c r="AQ59" s="5"/>
      <c r="AS59" s="5"/>
      <c r="AU59" s="5"/>
      <c r="AW59" s="5"/>
      <c r="AY59" s="5"/>
      <c r="BA59" s="5"/>
      <c r="BC59" s="5"/>
      <c r="BE59" s="5"/>
      <c r="BG59" s="5"/>
      <c r="BI59" s="5"/>
      <c r="BK59" s="5"/>
      <c r="BM59" s="5"/>
      <c r="BO59" s="5"/>
      <c r="BQ59" s="5"/>
      <c r="BS59" s="5"/>
      <c r="BU59" s="5"/>
      <c r="BW59" s="5"/>
      <c r="BX59" s="5"/>
      <c r="BY59" s="5"/>
      <c r="BZ59" s="5"/>
      <c r="CA59" s="5"/>
    </row>
    <row r="60" spans="1:79">
      <c r="A60" s="90"/>
      <c r="B60" s="406"/>
      <c r="C60" s="140"/>
      <c r="D60" s="324">
        <f t="shared" si="32"/>
        <v>0</v>
      </c>
      <c r="E60" s="140"/>
      <c r="F60" s="324">
        <f t="shared" si="40"/>
        <v>0</v>
      </c>
      <c r="G60" s="140"/>
      <c r="H60" s="324">
        <f t="shared" si="33"/>
        <v>0</v>
      </c>
      <c r="I60" s="140"/>
      <c r="J60" s="324">
        <f t="shared" si="34"/>
        <v>0</v>
      </c>
      <c r="K60" s="140"/>
      <c r="L60" s="324">
        <f t="shared" si="35"/>
        <v>0</v>
      </c>
      <c r="M60" s="139">
        <f t="shared" si="36"/>
        <v>1</v>
      </c>
      <c r="N60" s="324">
        <f t="shared" si="37"/>
        <v>0</v>
      </c>
      <c r="O60" s="229">
        <f t="shared" si="38"/>
        <v>1</v>
      </c>
      <c r="P60" s="324">
        <f t="shared" si="39"/>
        <v>0</v>
      </c>
      <c r="Y60" s="230"/>
      <c r="Z60" s="230"/>
      <c r="AA60" s="230"/>
      <c r="AB60" s="230"/>
      <c r="AC60" s="230"/>
      <c r="AE60" s="5"/>
      <c r="AG60" s="5"/>
      <c r="AI60" s="5"/>
      <c r="AK60" s="5"/>
      <c r="AM60" s="5"/>
      <c r="AO60" s="5"/>
      <c r="AQ60" s="5"/>
      <c r="AS60" s="5"/>
      <c r="AU60" s="5"/>
      <c r="AW60" s="5"/>
      <c r="AY60" s="5"/>
      <c r="BA60" s="5"/>
      <c r="BC60" s="5"/>
      <c r="BE60" s="5"/>
      <c r="BG60" s="5"/>
      <c r="BI60" s="5"/>
      <c r="BK60" s="5"/>
      <c r="BM60" s="5"/>
      <c r="BO60" s="5"/>
      <c r="BQ60" s="5"/>
      <c r="BS60" s="5"/>
      <c r="BU60" s="5"/>
      <c r="BW60" s="5"/>
      <c r="BX60" s="5"/>
      <c r="BY60" s="5"/>
      <c r="BZ60" s="5"/>
      <c r="CA60" s="5"/>
    </row>
    <row r="61" spans="1:79">
      <c r="A61" s="90"/>
      <c r="B61" s="406"/>
      <c r="C61" s="140"/>
      <c r="D61" s="324">
        <f t="shared" si="32"/>
        <v>0</v>
      </c>
      <c r="E61" s="140"/>
      <c r="F61" s="324">
        <f t="shared" si="40"/>
        <v>0</v>
      </c>
      <c r="G61" s="140"/>
      <c r="H61" s="324">
        <f t="shared" si="33"/>
        <v>0</v>
      </c>
      <c r="I61" s="140"/>
      <c r="J61" s="324">
        <f t="shared" si="34"/>
        <v>0</v>
      </c>
      <c r="K61" s="140"/>
      <c r="L61" s="324">
        <f t="shared" si="35"/>
        <v>0</v>
      </c>
      <c r="M61" s="139">
        <f t="shared" si="36"/>
        <v>1</v>
      </c>
      <c r="N61" s="324">
        <f t="shared" si="37"/>
        <v>0</v>
      </c>
      <c r="O61" s="229">
        <f t="shared" si="38"/>
        <v>1</v>
      </c>
      <c r="P61" s="324">
        <f t="shared" si="39"/>
        <v>0</v>
      </c>
      <c r="Y61" s="230"/>
      <c r="Z61" s="230"/>
      <c r="AA61" s="230"/>
      <c r="AB61" s="230"/>
      <c r="AC61" s="230"/>
      <c r="AE61" s="5"/>
      <c r="AG61" s="5"/>
      <c r="AI61" s="5"/>
      <c r="AK61" s="5"/>
      <c r="AM61" s="5"/>
      <c r="AO61" s="5"/>
      <c r="AQ61" s="5"/>
      <c r="AS61" s="5"/>
      <c r="AU61" s="5"/>
      <c r="AW61" s="5"/>
      <c r="AY61" s="5"/>
      <c r="BA61" s="5"/>
      <c r="BC61" s="5"/>
      <c r="BE61" s="5"/>
      <c r="BG61" s="5"/>
      <c r="BI61" s="5"/>
      <c r="BK61" s="5"/>
      <c r="BM61" s="5"/>
      <c r="BO61" s="5"/>
      <c r="BQ61" s="5"/>
      <c r="BS61" s="5"/>
      <c r="BU61" s="5"/>
      <c r="BW61" s="5"/>
      <c r="BX61" s="5"/>
      <c r="BY61" s="5"/>
      <c r="BZ61" s="5"/>
      <c r="CA61" s="5"/>
    </row>
    <row r="62" spans="1:79">
      <c r="A62" s="90"/>
      <c r="B62" s="406"/>
      <c r="C62" s="140"/>
      <c r="D62" s="324">
        <f t="shared" si="32"/>
        <v>0</v>
      </c>
      <c r="E62" s="140"/>
      <c r="F62" s="324">
        <f t="shared" si="40"/>
        <v>0</v>
      </c>
      <c r="G62" s="140"/>
      <c r="H62" s="324">
        <f t="shared" si="33"/>
        <v>0</v>
      </c>
      <c r="I62" s="140"/>
      <c r="J62" s="324">
        <f t="shared" si="34"/>
        <v>0</v>
      </c>
      <c r="K62" s="140"/>
      <c r="L62" s="324">
        <f t="shared" si="35"/>
        <v>0</v>
      </c>
      <c r="M62" s="139">
        <f t="shared" si="36"/>
        <v>1</v>
      </c>
      <c r="N62" s="324">
        <f t="shared" si="37"/>
        <v>0</v>
      </c>
      <c r="O62" s="229">
        <f t="shared" si="38"/>
        <v>1</v>
      </c>
      <c r="P62" s="324">
        <f t="shared" si="39"/>
        <v>0</v>
      </c>
      <c r="Y62" s="230"/>
      <c r="Z62" s="230"/>
      <c r="AA62" s="230"/>
      <c r="AB62" s="230"/>
      <c r="AC62" s="230"/>
      <c r="AE62" s="5"/>
      <c r="AG62" s="5"/>
      <c r="AI62" s="5"/>
      <c r="AK62" s="5"/>
      <c r="AM62" s="5"/>
      <c r="AO62" s="5"/>
      <c r="AQ62" s="5"/>
      <c r="AS62" s="5"/>
      <c r="AU62" s="5"/>
      <c r="AW62" s="5"/>
      <c r="AY62" s="5"/>
      <c r="BA62" s="5"/>
      <c r="BC62" s="5"/>
      <c r="BE62" s="5"/>
      <c r="BG62" s="5"/>
      <c r="BI62" s="5"/>
      <c r="BK62" s="5"/>
      <c r="BM62" s="5"/>
      <c r="BO62" s="5"/>
      <c r="BQ62" s="5"/>
      <c r="BS62" s="5"/>
      <c r="BU62" s="5"/>
      <c r="BW62" s="5"/>
      <c r="BX62" s="5"/>
      <c r="BY62" s="5"/>
      <c r="BZ62" s="5"/>
      <c r="CA62" s="5"/>
    </row>
    <row r="63" spans="1:79">
      <c r="A63" s="90"/>
      <c r="B63" s="406"/>
      <c r="C63" s="140"/>
      <c r="D63" s="324">
        <f t="shared" si="32"/>
        <v>0</v>
      </c>
      <c r="E63" s="140"/>
      <c r="F63" s="324">
        <f t="shared" si="32"/>
        <v>0</v>
      </c>
      <c r="G63" s="140"/>
      <c r="H63" s="324">
        <f t="shared" si="33"/>
        <v>0</v>
      </c>
      <c r="I63" s="140"/>
      <c r="J63" s="324">
        <f t="shared" si="34"/>
        <v>0</v>
      </c>
      <c r="K63" s="140"/>
      <c r="L63" s="324">
        <f t="shared" si="35"/>
        <v>0</v>
      </c>
      <c r="M63" s="139">
        <f t="shared" si="36"/>
        <v>1</v>
      </c>
      <c r="N63" s="324">
        <f t="shared" si="37"/>
        <v>0</v>
      </c>
      <c r="O63" s="229">
        <f t="shared" si="38"/>
        <v>1</v>
      </c>
      <c r="P63" s="324">
        <f t="shared" si="39"/>
        <v>0</v>
      </c>
      <c r="Y63" s="230"/>
      <c r="Z63" s="230"/>
      <c r="AA63" s="230"/>
      <c r="AB63" s="230"/>
      <c r="AC63" s="230"/>
      <c r="AE63" s="5"/>
      <c r="AG63" s="5"/>
      <c r="AI63" s="5"/>
      <c r="AK63" s="5"/>
      <c r="AM63" s="5"/>
      <c r="AO63" s="5"/>
      <c r="AQ63" s="5"/>
      <c r="AS63" s="5"/>
      <c r="AU63" s="5"/>
      <c r="AW63" s="5"/>
      <c r="AY63" s="5"/>
      <c r="BA63" s="5"/>
      <c r="BC63" s="5"/>
      <c r="BE63" s="5"/>
      <c r="BG63" s="5"/>
      <c r="BI63" s="5"/>
      <c r="BK63" s="5"/>
      <c r="BM63" s="5"/>
      <c r="BO63" s="5"/>
      <c r="BQ63" s="5"/>
      <c r="BS63" s="5"/>
      <c r="BU63" s="5"/>
      <c r="BW63" s="5"/>
      <c r="BX63" s="5"/>
      <c r="BY63" s="5"/>
      <c r="BZ63" s="5"/>
      <c r="CA63" s="5"/>
    </row>
    <row r="64" spans="1:79">
      <c r="A64" s="90"/>
      <c r="B64" s="406"/>
      <c r="C64" s="140"/>
      <c r="D64" s="324">
        <f t="shared" si="32"/>
        <v>0</v>
      </c>
      <c r="E64" s="140"/>
      <c r="F64" s="324">
        <f t="shared" si="32"/>
        <v>0</v>
      </c>
      <c r="G64" s="140"/>
      <c r="H64" s="324">
        <f t="shared" si="33"/>
        <v>0</v>
      </c>
      <c r="I64" s="140"/>
      <c r="J64" s="324">
        <f t="shared" si="34"/>
        <v>0</v>
      </c>
      <c r="K64" s="140"/>
      <c r="L64" s="324">
        <f t="shared" si="35"/>
        <v>0</v>
      </c>
      <c r="M64" s="139">
        <f t="shared" si="36"/>
        <v>1</v>
      </c>
      <c r="N64" s="324">
        <f t="shared" si="37"/>
        <v>0</v>
      </c>
      <c r="O64" s="229">
        <f t="shared" si="38"/>
        <v>1</v>
      </c>
      <c r="P64" s="324">
        <f t="shared" si="39"/>
        <v>0</v>
      </c>
      <c r="Y64" s="230"/>
      <c r="Z64" s="230"/>
      <c r="AA64" s="230"/>
      <c r="AB64" s="230"/>
      <c r="AC64" s="230"/>
      <c r="AE64" s="5"/>
      <c r="AG64" s="5"/>
      <c r="AI64" s="5"/>
      <c r="AK64" s="5"/>
      <c r="AM64" s="5"/>
      <c r="AO64" s="5"/>
      <c r="AQ64" s="5"/>
      <c r="AS64" s="5"/>
      <c r="AU64" s="5"/>
      <c r="AW64" s="5"/>
      <c r="AY64" s="5"/>
      <c r="BA64" s="5"/>
      <c r="BC64" s="5"/>
      <c r="BE64" s="5"/>
      <c r="BG64" s="5"/>
      <c r="BI64" s="5"/>
      <c r="BK64" s="5"/>
      <c r="BM64" s="5"/>
      <c r="BO64" s="5"/>
      <c r="BQ64" s="5"/>
      <c r="BS64" s="5"/>
      <c r="BU64" s="5"/>
      <c r="BW64" s="5"/>
      <c r="BX64" s="5"/>
      <c r="BY64" s="5"/>
      <c r="BZ64" s="5"/>
      <c r="CA64" s="5"/>
    </row>
    <row r="65" spans="1:79" hidden="1">
      <c r="A65" s="90"/>
      <c r="B65" s="406"/>
      <c r="C65" s="140"/>
      <c r="D65" s="324">
        <f t="shared" si="32"/>
        <v>0</v>
      </c>
      <c r="E65" s="140"/>
      <c r="F65" s="324">
        <f t="shared" si="32"/>
        <v>0</v>
      </c>
      <c r="G65" s="140"/>
      <c r="H65" s="324">
        <f t="shared" si="33"/>
        <v>0</v>
      </c>
      <c r="I65" s="140"/>
      <c r="J65" s="324">
        <f t="shared" si="34"/>
        <v>0</v>
      </c>
      <c r="K65" s="140"/>
      <c r="L65" s="324">
        <f t="shared" si="35"/>
        <v>0</v>
      </c>
      <c r="M65" s="139">
        <f t="shared" si="36"/>
        <v>1</v>
      </c>
      <c r="N65" s="324">
        <f t="shared" si="37"/>
        <v>0</v>
      </c>
      <c r="O65" s="229">
        <f t="shared" si="38"/>
        <v>1</v>
      </c>
      <c r="P65" s="324">
        <f t="shared" si="39"/>
        <v>0</v>
      </c>
      <c r="Y65" s="230"/>
      <c r="Z65" s="230"/>
      <c r="AA65" s="230"/>
      <c r="AB65" s="230"/>
      <c r="AC65" s="230"/>
      <c r="AE65" s="5"/>
      <c r="AG65" s="5"/>
      <c r="AI65" s="5"/>
      <c r="AK65" s="5"/>
      <c r="AM65" s="5"/>
      <c r="AO65" s="5"/>
      <c r="AQ65" s="5"/>
      <c r="AS65" s="5"/>
      <c r="AU65" s="5"/>
      <c r="AW65" s="5"/>
      <c r="AY65" s="5"/>
      <c r="BA65" s="5"/>
      <c r="BC65" s="5"/>
      <c r="BE65" s="5"/>
      <c r="BG65" s="5"/>
      <c r="BI65" s="5"/>
      <c r="BK65" s="5"/>
      <c r="BM65" s="5"/>
      <c r="BO65" s="5"/>
      <c r="BQ65" s="5"/>
      <c r="BS65" s="5"/>
      <c r="BU65" s="5"/>
      <c r="BW65" s="5"/>
      <c r="BX65" s="5"/>
      <c r="BY65" s="5"/>
      <c r="BZ65" s="5"/>
      <c r="CA65" s="5"/>
    </row>
    <row r="66" spans="1:79" hidden="1">
      <c r="A66" s="90"/>
      <c r="B66" s="406"/>
      <c r="C66" s="140"/>
      <c r="D66" s="324">
        <f t="shared" si="32"/>
        <v>0</v>
      </c>
      <c r="E66" s="140"/>
      <c r="F66" s="324">
        <f>$B66*E66</f>
        <v>0</v>
      </c>
      <c r="G66" s="140"/>
      <c r="H66" s="324">
        <f t="shared" si="33"/>
        <v>0</v>
      </c>
      <c r="I66" s="140"/>
      <c r="J66" s="324">
        <f t="shared" si="34"/>
        <v>0</v>
      </c>
      <c r="K66" s="140"/>
      <c r="L66" s="324">
        <f t="shared" si="35"/>
        <v>0</v>
      </c>
      <c r="M66" s="139">
        <f t="shared" si="36"/>
        <v>1</v>
      </c>
      <c r="N66" s="324">
        <f>$B66*M66</f>
        <v>0</v>
      </c>
      <c r="O66" s="229">
        <f t="shared" si="38"/>
        <v>1</v>
      </c>
      <c r="P66" s="324">
        <f t="shared" si="39"/>
        <v>0</v>
      </c>
      <c r="Y66" s="230"/>
      <c r="Z66" s="230"/>
      <c r="AA66" s="230"/>
      <c r="AB66" s="230"/>
      <c r="AC66" s="230"/>
      <c r="AE66" s="5"/>
      <c r="AG66" s="5"/>
      <c r="AI66" s="5"/>
      <c r="AK66" s="5"/>
      <c r="AM66" s="5"/>
      <c r="AO66" s="5"/>
      <c r="AQ66" s="5"/>
      <c r="AS66" s="5"/>
      <c r="AU66" s="5"/>
      <c r="AW66" s="5"/>
      <c r="AY66" s="5"/>
      <c r="BA66" s="5"/>
      <c r="BC66" s="5"/>
      <c r="BE66" s="5"/>
      <c r="BG66" s="5"/>
      <c r="BI66" s="5"/>
      <c r="BK66" s="5"/>
      <c r="BM66" s="5"/>
      <c r="BO66" s="5"/>
      <c r="BQ66" s="5"/>
      <c r="BS66" s="5"/>
      <c r="BU66" s="5"/>
      <c r="BW66" s="5"/>
      <c r="BX66" s="5"/>
      <c r="BY66" s="5"/>
      <c r="BZ66" s="5"/>
      <c r="CA66" s="5"/>
    </row>
    <row r="67" spans="1:79" hidden="1">
      <c r="A67" s="90"/>
      <c r="B67" s="406"/>
      <c r="C67" s="140"/>
      <c r="D67" s="324">
        <f t="shared" si="32"/>
        <v>0</v>
      </c>
      <c r="E67" s="140"/>
      <c r="F67" s="324">
        <f t="shared" ref="F67:F123" si="41">$B67*E67</f>
        <v>0</v>
      </c>
      <c r="G67" s="140"/>
      <c r="H67" s="324">
        <f t="shared" si="33"/>
        <v>0</v>
      </c>
      <c r="I67" s="140"/>
      <c r="J67" s="324">
        <f t="shared" si="34"/>
        <v>0</v>
      </c>
      <c r="K67" s="140"/>
      <c r="L67" s="324">
        <f t="shared" si="35"/>
        <v>0</v>
      </c>
      <c r="M67" s="139">
        <f t="shared" si="36"/>
        <v>1</v>
      </c>
      <c r="N67" s="324">
        <f t="shared" ref="N67:N123" si="42">$B67*M67</f>
        <v>0</v>
      </c>
      <c r="O67" s="229">
        <f t="shared" si="38"/>
        <v>1</v>
      </c>
      <c r="P67" s="324">
        <f t="shared" si="39"/>
        <v>0</v>
      </c>
      <c r="Y67" s="230"/>
      <c r="Z67" s="230"/>
      <c r="AA67" s="230"/>
      <c r="AB67" s="230"/>
      <c r="AC67" s="230"/>
      <c r="AE67" s="5"/>
      <c r="AG67" s="5"/>
      <c r="AI67" s="5"/>
      <c r="AK67" s="5"/>
      <c r="AM67" s="5"/>
      <c r="AO67" s="5"/>
      <c r="AQ67" s="5"/>
      <c r="AS67" s="5"/>
      <c r="AU67" s="5"/>
      <c r="AW67" s="5"/>
      <c r="AY67" s="5"/>
      <c r="BA67" s="5"/>
      <c r="BC67" s="5"/>
      <c r="BE67" s="5"/>
      <c r="BG67" s="5"/>
      <c r="BI67" s="5"/>
      <c r="BK67" s="5"/>
      <c r="BM67" s="5"/>
      <c r="BO67" s="5"/>
      <c r="BQ67" s="5"/>
      <c r="BS67" s="5"/>
      <c r="BU67" s="5"/>
      <c r="BW67" s="5"/>
      <c r="BX67" s="5"/>
      <c r="BY67" s="5"/>
      <c r="BZ67" s="5"/>
      <c r="CA67" s="5"/>
    </row>
    <row r="68" spans="1:79" hidden="1">
      <c r="A68" s="90"/>
      <c r="B68" s="406"/>
      <c r="C68" s="140"/>
      <c r="D68" s="324">
        <f t="shared" si="32"/>
        <v>0</v>
      </c>
      <c r="E68" s="140"/>
      <c r="F68" s="324">
        <f t="shared" si="41"/>
        <v>0</v>
      </c>
      <c r="G68" s="140"/>
      <c r="H68" s="324">
        <f t="shared" si="33"/>
        <v>0</v>
      </c>
      <c r="I68" s="140"/>
      <c r="J68" s="324">
        <f t="shared" si="34"/>
        <v>0</v>
      </c>
      <c r="K68" s="140"/>
      <c r="L68" s="324">
        <f t="shared" si="35"/>
        <v>0</v>
      </c>
      <c r="M68" s="139">
        <f t="shared" si="36"/>
        <v>1</v>
      </c>
      <c r="N68" s="324">
        <f t="shared" si="42"/>
        <v>0</v>
      </c>
      <c r="O68" s="229">
        <f t="shared" si="38"/>
        <v>1</v>
      </c>
      <c r="P68" s="324">
        <f t="shared" si="39"/>
        <v>0</v>
      </c>
      <c r="Y68" s="230"/>
      <c r="Z68" s="230"/>
      <c r="AA68" s="230"/>
      <c r="AB68" s="230"/>
      <c r="AC68" s="230"/>
      <c r="AE68" s="5"/>
      <c r="AG68" s="5"/>
      <c r="AI68" s="5"/>
      <c r="AK68" s="5"/>
      <c r="AM68" s="5"/>
      <c r="AO68" s="5"/>
      <c r="AQ68" s="5"/>
      <c r="AS68" s="5"/>
      <c r="AU68" s="5"/>
      <c r="AW68" s="5"/>
      <c r="AY68" s="5"/>
      <c r="BA68" s="5"/>
      <c r="BC68" s="5"/>
      <c r="BE68" s="5"/>
      <c r="BG68" s="5"/>
      <c r="BI68" s="5"/>
      <c r="BK68" s="5"/>
      <c r="BM68" s="5"/>
      <c r="BO68" s="5"/>
      <c r="BQ68" s="5"/>
      <c r="BS68" s="5"/>
      <c r="BU68" s="5"/>
      <c r="BW68" s="5"/>
      <c r="BX68" s="5"/>
      <c r="BY68" s="5"/>
      <c r="BZ68" s="5"/>
      <c r="CA68" s="5"/>
    </row>
    <row r="69" spans="1:79" hidden="1">
      <c r="A69" s="90"/>
      <c r="B69" s="406"/>
      <c r="C69" s="140"/>
      <c r="D69" s="324">
        <f t="shared" si="32"/>
        <v>0</v>
      </c>
      <c r="E69" s="140"/>
      <c r="F69" s="324">
        <f t="shared" si="41"/>
        <v>0</v>
      </c>
      <c r="G69" s="140"/>
      <c r="H69" s="324">
        <f t="shared" si="33"/>
        <v>0</v>
      </c>
      <c r="I69" s="140"/>
      <c r="J69" s="324">
        <f t="shared" si="34"/>
        <v>0</v>
      </c>
      <c r="K69" s="140"/>
      <c r="L69" s="324">
        <f t="shared" si="35"/>
        <v>0</v>
      </c>
      <c r="M69" s="139">
        <f t="shared" si="36"/>
        <v>1</v>
      </c>
      <c r="N69" s="324">
        <f t="shared" si="42"/>
        <v>0</v>
      </c>
      <c r="O69" s="229">
        <f t="shared" si="38"/>
        <v>1</v>
      </c>
      <c r="P69" s="324">
        <f t="shared" si="39"/>
        <v>0</v>
      </c>
      <c r="Y69" s="230"/>
      <c r="Z69" s="230"/>
      <c r="AA69" s="230"/>
      <c r="AB69" s="230"/>
      <c r="AC69" s="230"/>
      <c r="AE69" s="5"/>
      <c r="AG69" s="5"/>
      <c r="AI69" s="5"/>
      <c r="AK69" s="5"/>
      <c r="AM69" s="5"/>
      <c r="AO69" s="5"/>
      <c r="AQ69" s="5"/>
      <c r="AS69" s="5"/>
      <c r="AU69" s="5"/>
      <c r="AW69" s="5"/>
      <c r="AY69" s="5"/>
      <c r="BA69" s="5"/>
      <c r="BC69" s="5"/>
      <c r="BE69" s="5"/>
      <c r="BG69" s="5"/>
      <c r="BI69" s="5"/>
      <c r="BK69" s="5"/>
      <c r="BM69" s="5"/>
      <c r="BO69" s="5"/>
      <c r="BQ69" s="5"/>
      <c r="BS69" s="5"/>
      <c r="BU69" s="5"/>
      <c r="BW69" s="5"/>
      <c r="BX69" s="5"/>
      <c r="BY69" s="5"/>
      <c r="BZ69" s="5"/>
      <c r="CA69" s="5"/>
    </row>
    <row r="70" spans="1:79" hidden="1">
      <c r="A70" s="90"/>
      <c r="B70" s="406"/>
      <c r="C70" s="140"/>
      <c r="D70" s="324">
        <f t="shared" si="32"/>
        <v>0</v>
      </c>
      <c r="E70" s="140"/>
      <c r="F70" s="324">
        <f t="shared" si="41"/>
        <v>0</v>
      </c>
      <c r="G70" s="140"/>
      <c r="H70" s="324">
        <f t="shared" si="33"/>
        <v>0</v>
      </c>
      <c r="I70" s="140"/>
      <c r="J70" s="324">
        <f t="shared" si="34"/>
        <v>0</v>
      </c>
      <c r="K70" s="140"/>
      <c r="L70" s="324">
        <f t="shared" si="35"/>
        <v>0</v>
      </c>
      <c r="M70" s="139">
        <f t="shared" si="36"/>
        <v>1</v>
      </c>
      <c r="N70" s="324">
        <f t="shared" si="42"/>
        <v>0</v>
      </c>
      <c r="O70" s="229">
        <f t="shared" si="38"/>
        <v>1</v>
      </c>
      <c r="P70" s="324">
        <f t="shared" si="39"/>
        <v>0</v>
      </c>
      <c r="Y70" s="230"/>
      <c r="Z70" s="230"/>
      <c r="AA70" s="230"/>
      <c r="AB70" s="230"/>
      <c r="AC70" s="230"/>
      <c r="AE70" s="5"/>
      <c r="AG70" s="5"/>
      <c r="AI70" s="5"/>
      <c r="AK70" s="5"/>
      <c r="AM70" s="5"/>
      <c r="AO70" s="5"/>
      <c r="AQ70" s="5"/>
      <c r="AS70" s="5"/>
      <c r="AU70" s="5"/>
      <c r="AW70" s="5"/>
      <c r="AY70" s="5"/>
      <c r="BA70" s="5"/>
      <c r="BC70" s="5"/>
      <c r="BE70" s="5"/>
      <c r="BG70" s="5"/>
      <c r="BI70" s="5"/>
      <c r="BK70" s="5"/>
      <c r="BM70" s="5"/>
      <c r="BO70" s="5"/>
      <c r="BQ70" s="5"/>
      <c r="BS70" s="5"/>
      <c r="BU70" s="5"/>
      <c r="BW70" s="5"/>
      <c r="BX70" s="5"/>
      <c r="BY70" s="5"/>
      <c r="BZ70" s="5"/>
      <c r="CA70" s="5"/>
    </row>
    <row r="71" spans="1:79" hidden="1">
      <c r="A71" s="90"/>
      <c r="B71" s="406"/>
      <c r="C71" s="140"/>
      <c r="D71" s="324">
        <f t="shared" si="32"/>
        <v>0</v>
      </c>
      <c r="E71" s="140"/>
      <c r="F71" s="324">
        <f t="shared" si="41"/>
        <v>0</v>
      </c>
      <c r="G71" s="140"/>
      <c r="H71" s="324">
        <f t="shared" si="33"/>
        <v>0</v>
      </c>
      <c r="I71" s="140"/>
      <c r="J71" s="324">
        <f t="shared" si="34"/>
        <v>0</v>
      </c>
      <c r="K71" s="140"/>
      <c r="L71" s="324">
        <f t="shared" si="35"/>
        <v>0</v>
      </c>
      <c r="M71" s="139">
        <f t="shared" si="36"/>
        <v>1</v>
      </c>
      <c r="N71" s="324">
        <f t="shared" si="42"/>
        <v>0</v>
      </c>
      <c r="O71" s="229">
        <f t="shared" si="38"/>
        <v>1</v>
      </c>
      <c r="P71" s="324">
        <f t="shared" si="39"/>
        <v>0</v>
      </c>
      <c r="Y71" s="230"/>
      <c r="Z71" s="230"/>
      <c r="AA71" s="230"/>
      <c r="AB71" s="230"/>
      <c r="AC71" s="230"/>
      <c r="AE71" s="5"/>
      <c r="AG71" s="5"/>
      <c r="AI71" s="5"/>
      <c r="AK71" s="5"/>
      <c r="AM71" s="5"/>
      <c r="AO71" s="5"/>
      <c r="AQ71" s="5"/>
      <c r="AS71" s="5"/>
      <c r="AU71" s="5"/>
      <c r="AW71" s="5"/>
      <c r="AY71" s="5"/>
      <c r="BA71" s="5"/>
      <c r="BC71" s="5"/>
      <c r="BE71" s="5"/>
      <c r="BG71" s="5"/>
      <c r="BI71" s="5"/>
      <c r="BK71" s="5"/>
      <c r="BM71" s="5"/>
      <c r="BO71" s="5"/>
      <c r="BQ71" s="5"/>
      <c r="BS71" s="5"/>
      <c r="BU71" s="5"/>
      <c r="BW71" s="5"/>
      <c r="BX71" s="5"/>
      <c r="BY71" s="5"/>
      <c r="BZ71" s="5"/>
      <c r="CA71" s="5"/>
    </row>
    <row r="72" spans="1:79" hidden="1">
      <c r="A72" s="90"/>
      <c r="B72" s="406"/>
      <c r="C72" s="140"/>
      <c r="D72" s="324">
        <f t="shared" ref="D72:D123" si="43">$B72*C72</f>
        <v>0</v>
      </c>
      <c r="E72" s="140"/>
      <c r="F72" s="324">
        <f t="shared" si="41"/>
        <v>0</v>
      </c>
      <c r="G72" s="140"/>
      <c r="H72" s="324">
        <f t="shared" si="33"/>
        <v>0</v>
      </c>
      <c r="I72" s="140"/>
      <c r="J72" s="324">
        <f t="shared" si="34"/>
        <v>0</v>
      </c>
      <c r="K72" s="140"/>
      <c r="L72" s="324">
        <f t="shared" si="35"/>
        <v>0</v>
      </c>
      <c r="M72" s="139">
        <f t="shared" si="36"/>
        <v>1</v>
      </c>
      <c r="N72" s="324">
        <f t="shared" si="42"/>
        <v>0</v>
      </c>
      <c r="O72" s="229">
        <f t="shared" si="38"/>
        <v>1</v>
      </c>
      <c r="P72" s="324">
        <f t="shared" si="39"/>
        <v>0</v>
      </c>
      <c r="Y72" s="230"/>
      <c r="Z72" s="230"/>
      <c r="AA72" s="230"/>
      <c r="AB72" s="230"/>
      <c r="AC72" s="230"/>
      <c r="AE72" s="5"/>
      <c r="AG72" s="5"/>
      <c r="AI72" s="5"/>
      <c r="AK72" s="5"/>
      <c r="AM72" s="5"/>
      <c r="AO72" s="5"/>
      <c r="AQ72" s="5"/>
      <c r="AS72" s="5"/>
      <c r="AU72" s="5"/>
      <c r="AW72" s="5"/>
      <c r="AY72" s="5"/>
      <c r="BA72" s="5"/>
      <c r="BC72" s="5"/>
      <c r="BE72" s="5"/>
      <c r="BG72" s="5"/>
      <c r="BI72" s="5"/>
      <c r="BK72" s="5"/>
      <c r="BM72" s="5"/>
      <c r="BO72" s="5"/>
      <c r="BQ72" s="5"/>
      <c r="BS72" s="5"/>
      <c r="BU72" s="5"/>
      <c r="BW72" s="5"/>
      <c r="BX72" s="5"/>
      <c r="BY72" s="5"/>
      <c r="BZ72" s="5"/>
      <c r="CA72" s="5"/>
    </row>
    <row r="73" spans="1:79" hidden="1">
      <c r="A73" s="90"/>
      <c r="B73" s="406"/>
      <c r="C73" s="140"/>
      <c r="D73" s="324">
        <f t="shared" si="43"/>
        <v>0</v>
      </c>
      <c r="E73" s="140"/>
      <c r="F73" s="324">
        <f t="shared" si="41"/>
        <v>0</v>
      </c>
      <c r="G73" s="140"/>
      <c r="H73" s="324">
        <f t="shared" si="33"/>
        <v>0</v>
      </c>
      <c r="I73" s="140"/>
      <c r="J73" s="324">
        <f t="shared" si="34"/>
        <v>0</v>
      </c>
      <c r="K73" s="140"/>
      <c r="L73" s="324">
        <f t="shared" si="35"/>
        <v>0</v>
      </c>
      <c r="M73" s="139">
        <f t="shared" si="36"/>
        <v>1</v>
      </c>
      <c r="N73" s="324">
        <f t="shared" si="42"/>
        <v>0</v>
      </c>
      <c r="O73" s="229">
        <f t="shared" si="38"/>
        <v>1</v>
      </c>
      <c r="P73" s="324">
        <f t="shared" si="39"/>
        <v>0</v>
      </c>
      <c r="Y73" s="230"/>
      <c r="Z73" s="230"/>
      <c r="AA73" s="230"/>
      <c r="AB73" s="230"/>
      <c r="AC73" s="230"/>
      <c r="AE73" s="5"/>
      <c r="AG73" s="5"/>
      <c r="AI73" s="5"/>
      <c r="AK73" s="5"/>
      <c r="AM73" s="5"/>
      <c r="AO73" s="5"/>
      <c r="AQ73" s="5"/>
      <c r="AS73" s="5"/>
      <c r="AU73" s="5"/>
      <c r="AW73" s="5"/>
      <c r="AY73" s="5"/>
      <c r="BA73" s="5"/>
      <c r="BC73" s="5"/>
      <c r="BE73" s="5"/>
      <c r="BG73" s="5"/>
      <c r="BI73" s="5"/>
      <c r="BK73" s="5"/>
      <c r="BM73" s="5"/>
      <c r="BO73" s="5"/>
      <c r="BQ73" s="5"/>
      <c r="BS73" s="5"/>
      <c r="BU73" s="5"/>
      <c r="BW73" s="5"/>
      <c r="BX73" s="5"/>
      <c r="BY73" s="5"/>
      <c r="BZ73" s="5"/>
      <c r="CA73" s="5"/>
    </row>
    <row r="74" spans="1:79" hidden="1">
      <c r="A74" s="90"/>
      <c r="B74" s="406"/>
      <c r="C74" s="140"/>
      <c r="D74" s="324">
        <f t="shared" si="43"/>
        <v>0</v>
      </c>
      <c r="E74" s="140"/>
      <c r="F74" s="324">
        <f t="shared" si="41"/>
        <v>0</v>
      </c>
      <c r="G74" s="140"/>
      <c r="H74" s="324">
        <f t="shared" si="33"/>
        <v>0</v>
      </c>
      <c r="I74" s="140"/>
      <c r="J74" s="324">
        <f t="shared" si="34"/>
        <v>0</v>
      </c>
      <c r="K74" s="140"/>
      <c r="L74" s="324">
        <f t="shared" si="35"/>
        <v>0</v>
      </c>
      <c r="M74" s="139">
        <f t="shared" si="36"/>
        <v>1</v>
      </c>
      <c r="N74" s="324">
        <f t="shared" si="42"/>
        <v>0</v>
      </c>
      <c r="O74" s="229">
        <f t="shared" si="38"/>
        <v>1</v>
      </c>
      <c r="P74" s="324">
        <f t="shared" si="39"/>
        <v>0</v>
      </c>
      <c r="Y74" s="230"/>
      <c r="Z74" s="230"/>
      <c r="AA74" s="230"/>
      <c r="AB74" s="230"/>
      <c r="AC74" s="230"/>
      <c r="AE74" s="5"/>
      <c r="AG74" s="5"/>
      <c r="AI74" s="5"/>
      <c r="AK74" s="5"/>
      <c r="AM74" s="5"/>
      <c r="AO74" s="5"/>
      <c r="AQ74" s="5"/>
      <c r="AS74" s="5"/>
      <c r="AU74" s="5"/>
      <c r="AW74" s="5"/>
      <c r="AY74" s="5"/>
      <c r="BA74" s="5"/>
      <c r="BC74" s="5"/>
      <c r="BE74" s="5"/>
      <c r="BG74" s="5"/>
      <c r="BI74" s="5"/>
      <c r="BK74" s="5"/>
      <c r="BM74" s="5"/>
      <c r="BO74" s="5"/>
      <c r="BQ74" s="5"/>
      <c r="BS74" s="5"/>
      <c r="BU74" s="5"/>
      <c r="BW74" s="5"/>
      <c r="BX74" s="5"/>
      <c r="BY74" s="5"/>
      <c r="BZ74" s="5"/>
      <c r="CA74" s="5"/>
    </row>
    <row r="75" spans="1:79" hidden="1">
      <c r="A75" s="90"/>
      <c r="B75" s="406"/>
      <c r="C75" s="140"/>
      <c r="D75" s="324">
        <f t="shared" si="43"/>
        <v>0</v>
      </c>
      <c r="E75" s="140"/>
      <c r="F75" s="324">
        <f t="shared" si="41"/>
        <v>0</v>
      </c>
      <c r="G75" s="140"/>
      <c r="H75" s="324">
        <f t="shared" si="33"/>
        <v>0</v>
      </c>
      <c r="I75" s="140"/>
      <c r="J75" s="324">
        <f t="shared" si="34"/>
        <v>0</v>
      </c>
      <c r="K75" s="140"/>
      <c r="L75" s="324">
        <f t="shared" si="35"/>
        <v>0</v>
      </c>
      <c r="M75" s="139">
        <f t="shared" si="36"/>
        <v>1</v>
      </c>
      <c r="N75" s="324">
        <f t="shared" si="42"/>
        <v>0</v>
      </c>
      <c r="O75" s="229">
        <f t="shared" si="38"/>
        <v>1</v>
      </c>
      <c r="P75" s="324">
        <f t="shared" si="39"/>
        <v>0</v>
      </c>
      <c r="Y75" s="230"/>
      <c r="Z75" s="230"/>
      <c r="AA75" s="230"/>
      <c r="AB75" s="230"/>
      <c r="AC75" s="230"/>
      <c r="AE75" s="5"/>
      <c r="AG75" s="5"/>
      <c r="AI75" s="5"/>
      <c r="AK75" s="5"/>
      <c r="AM75" s="5"/>
      <c r="AO75" s="5"/>
      <c r="AQ75" s="5"/>
      <c r="AS75" s="5"/>
      <c r="AU75" s="5"/>
      <c r="AW75" s="5"/>
      <c r="AY75" s="5"/>
      <c r="BA75" s="5"/>
      <c r="BC75" s="5"/>
      <c r="BE75" s="5"/>
      <c r="BG75" s="5"/>
      <c r="BI75" s="5"/>
      <c r="BK75" s="5"/>
      <c r="BM75" s="5"/>
      <c r="BO75" s="5"/>
      <c r="BQ75" s="5"/>
      <c r="BS75" s="5"/>
      <c r="BU75" s="5"/>
      <c r="BW75" s="5"/>
      <c r="BX75" s="5"/>
      <c r="BY75" s="5"/>
      <c r="BZ75" s="5"/>
      <c r="CA75" s="5"/>
    </row>
    <row r="76" spans="1:79" hidden="1">
      <c r="A76" s="90"/>
      <c r="B76" s="406"/>
      <c r="C76" s="140"/>
      <c r="D76" s="324">
        <f t="shared" si="43"/>
        <v>0</v>
      </c>
      <c r="E76" s="140"/>
      <c r="F76" s="324">
        <f t="shared" si="41"/>
        <v>0</v>
      </c>
      <c r="G76" s="140"/>
      <c r="H76" s="324">
        <f t="shared" si="33"/>
        <v>0</v>
      </c>
      <c r="I76" s="140"/>
      <c r="J76" s="324">
        <f t="shared" si="34"/>
        <v>0</v>
      </c>
      <c r="K76" s="140"/>
      <c r="L76" s="324">
        <f t="shared" si="35"/>
        <v>0</v>
      </c>
      <c r="M76" s="139">
        <f t="shared" si="36"/>
        <v>1</v>
      </c>
      <c r="N76" s="324">
        <f t="shared" si="42"/>
        <v>0</v>
      </c>
      <c r="O76" s="229">
        <f t="shared" si="38"/>
        <v>1</v>
      </c>
      <c r="P76" s="324">
        <f t="shared" si="39"/>
        <v>0</v>
      </c>
      <c r="Y76" s="230"/>
      <c r="Z76" s="230"/>
      <c r="AA76" s="230"/>
      <c r="AB76" s="230"/>
      <c r="AC76" s="230"/>
      <c r="AE76" s="5"/>
      <c r="AG76" s="5"/>
      <c r="AI76" s="5"/>
      <c r="AK76" s="5"/>
      <c r="AM76" s="5"/>
      <c r="AO76" s="5"/>
      <c r="AQ76" s="5"/>
      <c r="AS76" s="5"/>
      <c r="AU76" s="5"/>
      <c r="AW76" s="5"/>
      <c r="AY76" s="5"/>
      <c r="BA76" s="5"/>
      <c r="BC76" s="5"/>
      <c r="BE76" s="5"/>
      <c r="BG76" s="5"/>
      <c r="BI76" s="5"/>
      <c r="BK76" s="5"/>
      <c r="BM76" s="5"/>
      <c r="BO76" s="5"/>
      <c r="BQ76" s="5"/>
      <c r="BS76" s="5"/>
      <c r="BU76" s="5"/>
      <c r="BW76" s="5"/>
      <c r="BX76" s="5"/>
      <c r="BY76" s="5"/>
      <c r="BZ76" s="5"/>
      <c r="CA76" s="5"/>
    </row>
    <row r="77" spans="1:79" hidden="1">
      <c r="A77" s="90"/>
      <c r="B77" s="406"/>
      <c r="C77" s="140"/>
      <c r="D77" s="324">
        <f t="shared" si="43"/>
        <v>0</v>
      </c>
      <c r="E77" s="140"/>
      <c r="F77" s="324">
        <f t="shared" si="41"/>
        <v>0</v>
      </c>
      <c r="G77" s="140"/>
      <c r="H77" s="324">
        <f t="shared" si="33"/>
        <v>0</v>
      </c>
      <c r="I77" s="140"/>
      <c r="J77" s="324">
        <f t="shared" si="34"/>
        <v>0</v>
      </c>
      <c r="K77" s="140"/>
      <c r="L77" s="324">
        <f t="shared" si="35"/>
        <v>0</v>
      </c>
      <c r="M77" s="139">
        <f t="shared" si="36"/>
        <v>1</v>
      </c>
      <c r="N77" s="324">
        <f t="shared" si="42"/>
        <v>0</v>
      </c>
      <c r="O77" s="229">
        <f t="shared" si="38"/>
        <v>1</v>
      </c>
      <c r="P77" s="324">
        <f t="shared" si="39"/>
        <v>0</v>
      </c>
      <c r="Y77" s="230"/>
      <c r="Z77" s="230"/>
      <c r="AA77" s="230"/>
      <c r="AB77" s="230"/>
      <c r="AC77" s="230"/>
      <c r="AE77" s="5"/>
      <c r="AG77" s="5"/>
      <c r="AI77" s="5"/>
      <c r="AK77" s="5"/>
      <c r="AM77" s="5"/>
      <c r="AO77" s="5"/>
      <c r="AQ77" s="5"/>
      <c r="AS77" s="5"/>
      <c r="AU77" s="5"/>
      <c r="AW77" s="5"/>
      <c r="AY77" s="5"/>
      <c r="BA77" s="5"/>
      <c r="BC77" s="5"/>
      <c r="BE77" s="5"/>
      <c r="BG77" s="5"/>
      <c r="BI77" s="5"/>
      <c r="BK77" s="5"/>
      <c r="BM77" s="5"/>
      <c r="BO77" s="5"/>
      <c r="BQ77" s="5"/>
      <c r="BS77" s="5"/>
      <c r="BU77" s="5"/>
      <c r="BW77" s="5"/>
      <c r="BX77" s="5"/>
      <c r="BY77" s="5"/>
      <c r="BZ77" s="5"/>
      <c r="CA77" s="5"/>
    </row>
    <row r="78" spans="1:79" hidden="1">
      <c r="A78" s="90"/>
      <c r="B78" s="406"/>
      <c r="C78" s="140"/>
      <c r="D78" s="324">
        <f t="shared" si="43"/>
        <v>0</v>
      </c>
      <c r="E78" s="140"/>
      <c r="F78" s="324">
        <f t="shared" si="41"/>
        <v>0</v>
      </c>
      <c r="G78" s="140"/>
      <c r="H78" s="324">
        <f t="shared" si="33"/>
        <v>0</v>
      </c>
      <c r="I78" s="140"/>
      <c r="J78" s="324">
        <f t="shared" si="34"/>
        <v>0</v>
      </c>
      <c r="K78" s="140"/>
      <c r="L78" s="324">
        <f t="shared" si="35"/>
        <v>0</v>
      </c>
      <c r="M78" s="139">
        <f t="shared" si="36"/>
        <v>1</v>
      </c>
      <c r="N78" s="324">
        <f t="shared" si="42"/>
        <v>0</v>
      </c>
      <c r="O78" s="229">
        <f t="shared" si="38"/>
        <v>1</v>
      </c>
      <c r="P78" s="324">
        <f t="shared" si="39"/>
        <v>0</v>
      </c>
      <c r="Y78" s="230"/>
      <c r="Z78" s="230"/>
      <c r="AA78" s="230"/>
      <c r="AB78" s="230"/>
      <c r="AC78" s="230"/>
      <c r="AE78" s="5"/>
      <c r="AG78" s="5"/>
      <c r="AI78" s="5"/>
      <c r="AK78" s="5"/>
      <c r="AM78" s="5"/>
      <c r="AO78" s="5"/>
      <c r="AQ78" s="5"/>
      <c r="AS78" s="5"/>
      <c r="AU78" s="5"/>
      <c r="AW78" s="5"/>
      <c r="AY78" s="5"/>
      <c r="BA78" s="5"/>
      <c r="BC78" s="5"/>
      <c r="BE78" s="5"/>
      <c r="BG78" s="5"/>
      <c r="BI78" s="5"/>
      <c r="BK78" s="5"/>
      <c r="BM78" s="5"/>
      <c r="BO78" s="5"/>
      <c r="BQ78" s="5"/>
      <c r="BS78" s="5"/>
      <c r="BU78" s="5"/>
      <c r="BW78" s="5"/>
      <c r="BX78" s="5"/>
      <c r="BY78" s="5"/>
      <c r="BZ78" s="5"/>
      <c r="CA78" s="5"/>
    </row>
    <row r="79" spans="1:79" hidden="1">
      <c r="A79" s="90"/>
      <c r="B79" s="406"/>
      <c r="C79" s="140"/>
      <c r="D79" s="324">
        <f t="shared" si="43"/>
        <v>0</v>
      </c>
      <c r="E79" s="140"/>
      <c r="F79" s="324">
        <f t="shared" si="41"/>
        <v>0</v>
      </c>
      <c r="G79" s="140"/>
      <c r="H79" s="324">
        <f t="shared" si="33"/>
        <v>0</v>
      </c>
      <c r="I79" s="140"/>
      <c r="J79" s="324">
        <f t="shared" si="34"/>
        <v>0</v>
      </c>
      <c r="K79" s="140"/>
      <c r="L79" s="324">
        <f t="shared" si="35"/>
        <v>0</v>
      </c>
      <c r="M79" s="139">
        <f t="shared" si="36"/>
        <v>1</v>
      </c>
      <c r="N79" s="324">
        <f t="shared" si="42"/>
        <v>0</v>
      </c>
      <c r="O79" s="229">
        <f t="shared" si="38"/>
        <v>1</v>
      </c>
      <c r="P79" s="324">
        <f t="shared" si="39"/>
        <v>0</v>
      </c>
      <c r="Y79" s="230"/>
      <c r="Z79" s="230"/>
      <c r="AA79" s="230"/>
      <c r="AB79" s="230"/>
      <c r="AC79" s="230"/>
      <c r="AE79" s="5"/>
      <c r="AG79" s="5"/>
      <c r="AI79" s="5"/>
      <c r="AK79" s="5"/>
      <c r="AM79" s="5"/>
      <c r="AO79" s="5"/>
      <c r="AQ79" s="5"/>
      <c r="AS79" s="5"/>
      <c r="AU79" s="5"/>
      <c r="AW79" s="5"/>
      <c r="AY79" s="5"/>
      <c r="BA79" s="5"/>
      <c r="BC79" s="5"/>
      <c r="BE79" s="5"/>
      <c r="BG79" s="5"/>
      <c r="BI79" s="5"/>
      <c r="BK79" s="5"/>
      <c r="BM79" s="5"/>
      <c r="BO79" s="5"/>
      <c r="BQ79" s="5"/>
      <c r="BS79" s="5"/>
      <c r="BU79" s="5"/>
      <c r="BW79" s="5"/>
      <c r="BX79" s="5"/>
      <c r="BY79" s="5"/>
      <c r="BZ79" s="5"/>
      <c r="CA79" s="5"/>
    </row>
    <row r="80" spans="1:79" hidden="1">
      <c r="A80" s="90"/>
      <c r="B80" s="406"/>
      <c r="C80" s="140"/>
      <c r="D80" s="324">
        <f t="shared" si="43"/>
        <v>0</v>
      </c>
      <c r="E80" s="140"/>
      <c r="F80" s="324">
        <f t="shared" si="41"/>
        <v>0</v>
      </c>
      <c r="G80" s="140"/>
      <c r="H80" s="324">
        <f t="shared" si="33"/>
        <v>0</v>
      </c>
      <c r="I80" s="140"/>
      <c r="J80" s="324">
        <f t="shared" si="34"/>
        <v>0</v>
      </c>
      <c r="K80" s="140"/>
      <c r="L80" s="324">
        <f t="shared" si="35"/>
        <v>0</v>
      </c>
      <c r="M80" s="139">
        <f t="shared" si="36"/>
        <v>1</v>
      </c>
      <c r="N80" s="324">
        <f t="shared" si="42"/>
        <v>0</v>
      </c>
      <c r="O80" s="229">
        <f t="shared" si="38"/>
        <v>1</v>
      </c>
      <c r="P80" s="324">
        <f t="shared" si="39"/>
        <v>0</v>
      </c>
      <c r="Y80" s="230"/>
      <c r="Z80" s="230"/>
      <c r="AA80" s="230"/>
      <c r="AB80" s="230"/>
      <c r="AC80" s="230"/>
      <c r="AE80" s="5"/>
      <c r="AG80" s="5"/>
      <c r="AI80" s="5"/>
      <c r="AK80" s="5"/>
      <c r="AM80" s="5"/>
      <c r="AO80" s="5"/>
      <c r="AQ80" s="5"/>
      <c r="AS80" s="5"/>
      <c r="AU80" s="5"/>
      <c r="AW80" s="5"/>
      <c r="AY80" s="5"/>
      <c r="BA80" s="5"/>
      <c r="BC80" s="5"/>
      <c r="BE80" s="5"/>
      <c r="BG80" s="5"/>
      <c r="BI80" s="5"/>
      <c r="BK80" s="5"/>
      <c r="BM80" s="5"/>
      <c r="BO80" s="5"/>
      <c r="BQ80" s="5"/>
      <c r="BS80" s="5"/>
      <c r="BU80" s="5"/>
      <c r="BW80" s="5"/>
      <c r="BX80" s="5"/>
      <c r="BY80" s="5"/>
      <c r="BZ80" s="5"/>
      <c r="CA80" s="5"/>
    </row>
    <row r="81" spans="1:79" hidden="1">
      <c r="A81" s="90"/>
      <c r="B81" s="406"/>
      <c r="C81" s="140"/>
      <c r="D81" s="324">
        <f t="shared" si="43"/>
        <v>0</v>
      </c>
      <c r="E81" s="140"/>
      <c r="F81" s="324">
        <f t="shared" si="41"/>
        <v>0</v>
      </c>
      <c r="G81" s="140"/>
      <c r="H81" s="324">
        <f t="shared" si="33"/>
        <v>0</v>
      </c>
      <c r="I81" s="140"/>
      <c r="J81" s="324">
        <f t="shared" si="34"/>
        <v>0</v>
      </c>
      <c r="K81" s="140"/>
      <c r="L81" s="324">
        <f t="shared" si="35"/>
        <v>0</v>
      </c>
      <c r="M81" s="139">
        <f t="shared" si="36"/>
        <v>1</v>
      </c>
      <c r="N81" s="324">
        <f t="shared" si="42"/>
        <v>0</v>
      </c>
      <c r="O81" s="229">
        <f t="shared" si="38"/>
        <v>1</v>
      </c>
      <c r="P81" s="324">
        <f t="shared" si="39"/>
        <v>0</v>
      </c>
      <c r="Y81" s="230"/>
      <c r="Z81" s="230"/>
      <c r="AA81" s="230"/>
      <c r="AB81" s="230"/>
      <c r="AC81" s="230"/>
      <c r="AE81" s="5"/>
      <c r="AG81" s="5"/>
      <c r="AI81" s="5"/>
      <c r="AK81" s="5"/>
      <c r="AM81" s="5"/>
      <c r="AO81" s="5"/>
      <c r="AQ81" s="5"/>
      <c r="AS81" s="5"/>
      <c r="AU81" s="5"/>
      <c r="AW81" s="5"/>
      <c r="AY81" s="5"/>
      <c r="BA81" s="5"/>
      <c r="BC81" s="5"/>
      <c r="BE81" s="5"/>
      <c r="BG81" s="5"/>
      <c r="BI81" s="5"/>
      <c r="BK81" s="5"/>
      <c r="BM81" s="5"/>
      <c r="BO81" s="5"/>
      <c r="BQ81" s="5"/>
      <c r="BS81" s="5"/>
      <c r="BU81" s="5"/>
      <c r="BW81" s="5"/>
      <c r="BX81" s="5"/>
      <c r="BY81" s="5"/>
      <c r="BZ81" s="5"/>
      <c r="CA81" s="5"/>
    </row>
    <row r="82" spans="1:79" hidden="1">
      <c r="A82" s="90"/>
      <c r="B82" s="406"/>
      <c r="C82" s="140"/>
      <c r="D82" s="324">
        <f t="shared" si="43"/>
        <v>0</v>
      </c>
      <c r="E82" s="140"/>
      <c r="F82" s="324">
        <f t="shared" si="41"/>
        <v>0</v>
      </c>
      <c r="G82" s="140"/>
      <c r="H82" s="324">
        <f t="shared" si="33"/>
        <v>0</v>
      </c>
      <c r="I82" s="140"/>
      <c r="J82" s="324">
        <f t="shared" si="34"/>
        <v>0</v>
      </c>
      <c r="K82" s="140"/>
      <c r="L82" s="324">
        <f t="shared" si="35"/>
        <v>0</v>
      </c>
      <c r="M82" s="139">
        <f t="shared" si="36"/>
        <v>1</v>
      </c>
      <c r="N82" s="324">
        <f t="shared" si="42"/>
        <v>0</v>
      </c>
      <c r="O82" s="229">
        <f t="shared" si="38"/>
        <v>1</v>
      </c>
      <c r="P82" s="324">
        <f t="shared" si="39"/>
        <v>0</v>
      </c>
      <c r="Y82" s="230"/>
      <c r="Z82" s="230"/>
      <c r="AA82" s="230"/>
      <c r="AB82" s="230"/>
      <c r="AC82" s="230"/>
      <c r="AE82" s="5"/>
      <c r="AG82" s="5"/>
      <c r="AI82" s="5"/>
      <c r="AK82" s="5"/>
      <c r="AM82" s="5"/>
      <c r="AO82" s="5"/>
      <c r="AQ82" s="5"/>
      <c r="AS82" s="5"/>
      <c r="AU82" s="5"/>
      <c r="AW82" s="5"/>
      <c r="AY82" s="5"/>
      <c r="BA82" s="5"/>
      <c r="BC82" s="5"/>
      <c r="BE82" s="5"/>
      <c r="BG82" s="5"/>
      <c r="BI82" s="5"/>
      <c r="BK82" s="5"/>
      <c r="BM82" s="5"/>
      <c r="BO82" s="5"/>
      <c r="BQ82" s="5"/>
      <c r="BS82" s="5"/>
      <c r="BU82" s="5"/>
      <c r="BW82" s="5"/>
      <c r="BX82" s="5"/>
      <c r="BY82" s="5"/>
      <c r="BZ82" s="5"/>
      <c r="CA82" s="5"/>
    </row>
    <row r="83" spans="1:79" hidden="1">
      <c r="A83" s="90"/>
      <c r="B83" s="406"/>
      <c r="C83" s="140"/>
      <c r="D83" s="324">
        <f t="shared" si="43"/>
        <v>0</v>
      </c>
      <c r="E83" s="140"/>
      <c r="F83" s="324">
        <f t="shared" si="41"/>
        <v>0</v>
      </c>
      <c r="G83" s="140"/>
      <c r="H83" s="324">
        <f t="shared" si="33"/>
        <v>0</v>
      </c>
      <c r="I83" s="140"/>
      <c r="J83" s="324">
        <f t="shared" si="34"/>
        <v>0</v>
      </c>
      <c r="K83" s="140"/>
      <c r="L83" s="324">
        <f t="shared" si="35"/>
        <v>0</v>
      </c>
      <c r="M83" s="139">
        <f t="shared" si="36"/>
        <v>1</v>
      </c>
      <c r="N83" s="324">
        <f t="shared" si="42"/>
        <v>0</v>
      </c>
      <c r="O83" s="229">
        <f t="shared" si="38"/>
        <v>1</v>
      </c>
      <c r="P83" s="324">
        <f t="shared" si="39"/>
        <v>0</v>
      </c>
      <c r="Y83" s="230"/>
      <c r="Z83" s="230"/>
      <c r="AA83" s="230"/>
      <c r="AB83" s="230"/>
      <c r="AC83" s="230"/>
      <c r="AE83" s="5"/>
      <c r="AG83" s="5"/>
      <c r="AI83" s="5"/>
      <c r="AK83" s="5"/>
      <c r="AM83" s="5"/>
      <c r="AO83" s="5"/>
      <c r="AQ83" s="5"/>
      <c r="AS83" s="5"/>
      <c r="AU83" s="5"/>
      <c r="AW83" s="5"/>
      <c r="AY83" s="5"/>
      <c r="BA83" s="5"/>
      <c r="BC83" s="5"/>
      <c r="BE83" s="5"/>
      <c r="BG83" s="5"/>
      <c r="BI83" s="5"/>
      <c r="BK83" s="5"/>
      <c r="BM83" s="5"/>
      <c r="BO83" s="5"/>
      <c r="BQ83" s="5"/>
      <c r="BS83" s="5"/>
      <c r="BU83" s="5"/>
      <c r="BW83" s="5"/>
      <c r="BX83" s="5"/>
      <c r="BY83" s="5"/>
      <c r="BZ83" s="5"/>
      <c r="CA83" s="5"/>
    </row>
    <row r="84" spans="1:79" hidden="1">
      <c r="A84" s="90"/>
      <c r="B84" s="406"/>
      <c r="C84" s="140"/>
      <c r="D84" s="324">
        <f t="shared" si="43"/>
        <v>0</v>
      </c>
      <c r="E84" s="140"/>
      <c r="F84" s="324">
        <f t="shared" si="41"/>
        <v>0</v>
      </c>
      <c r="G84" s="140"/>
      <c r="H84" s="324">
        <f t="shared" si="33"/>
        <v>0</v>
      </c>
      <c r="I84" s="140"/>
      <c r="J84" s="324">
        <f t="shared" si="34"/>
        <v>0</v>
      </c>
      <c r="K84" s="140"/>
      <c r="L84" s="324">
        <f t="shared" si="35"/>
        <v>0</v>
      </c>
      <c r="M84" s="139">
        <f t="shared" si="36"/>
        <v>1</v>
      </c>
      <c r="N84" s="324">
        <f t="shared" si="42"/>
        <v>0</v>
      </c>
      <c r="O84" s="229">
        <f t="shared" si="38"/>
        <v>1</v>
      </c>
      <c r="P84" s="324">
        <f t="shared" si="39"/>
        <v>0</v>
      </c>
      <c r="Y84" s="230"/>
      <c r="Z84" s="230"/>
      <c r="AA84" s="230"/>
      <c r="AB84" s="230"/>
      <c r="AC84" s="230"/>
      <c r="AE84" s="5"/>
      <c r="AG84" s="5"/>
      <c r="AI84" s="5"/>
      <c r="AK84" s="5"/>
      <c r="AM84" s="5"/>
      <c r="AO84" s="5"/>
      <c r="AQ84" s="5"/>
      <c r="AS84" s="5"/>
      <c r="AU84" s="5"/>
      <c r="AW84" s="5"/>
      <c r="AY84" s="5"/>
      <c r="BA84" s="5"/>
      <c r="BC84" s="5"/>
      <c r="BE84" s="5"/>
      <c r="BG84" s="5"/>
      <c r="BI84" s="5"/>
      <c r="BK84" s="5"/>
      <c r="BM84" s="5"/>
      <c r="BO84" s="5"/>
      <c r="BQ84" s="5"/>
      <c r="BS84" s="5"/>
      <c r="BU84" s="5"/>
      <c r="BW84" s="5"/>
      <c r="BX84" s="5"/>
      <c r="BY84" s="5"/>
      <c r="BZ84" s="5"/>
      <c r="CA84" s="5"/>
    </row>
    <row r="85" spans="1:79" hidden="1">
      <c r="A85" s="90"/>
      <c r="B85" s="406"/>
      <c r="C85" s="140"/>
      <c r="D85" s="324">
        <f t="shared" si="43"/>
        <v>0</v>
      </c>
      <c r="E85" s="140"/>
      <c r="F85" s="324">
        <f t="shared" si="41"/>
        <v>0</v>
      </c>
      <c r="G85" s="140"/>
      <c r="H85" s="324">
        <f t="shared" si="33"/>
        <v>0</v>
      </c>
      <c r="I85" s="140"/>
      <c r="J85" s="324">
        <f t="shared" si="34"/>
        <v>0</v>
      </c>
      <c r="K85" s="140"/>
      <c r="L85" s="324">
        <f t="shared" si="35"/>
        <v>0</v>
      </c>
      <c r="M85" s="139">
        <f t="shared" si="36"/>
        <v>1</v>
      </c>
      <c r="N85" s="324">
        <f t="shared" si="42"/>
        <v>0</v>
      </c>
      <c r="O85" s="229">
        <f t="shared" si="38"/>
        <v>1</v>
      </c>
      <c r="P85" s="324">
        <f t="shared" si="39"/>
        <v>0</v>
      </c>
      <c r="Y85" s="230"/>
      <c r="Z85" s="230"/>
      <c r="AA85" s="230"/>
      <c r="AB85" s="230"/>
      <c r="AC85" s="230"/>
      <c r="AE85" s="5"/>
      <c r="AG85" s="5"/>
      <c r="AI85" s="5"/>
      <c r="AK85" s="5"/>
      <c r="AM85" s="5"/>
      <c r="AO85" s="5"/>
      <c r="AQ85" s="5"/>
      <c r="AS85" s="5"/>
      <c r="AU85" s="5"/>
      <c r="AW85" s="5"/>
      <c r="AY85" s="5"/>
      <c r="BA85" s="5"/>
      <c r="BC85" s="5"/>
      <c r="BE85" s="5"/>
      <c r="BG85" s="5"/>
      <c r="BI85" s="5"/>
      <c r="BK85" s="5"/>
      <c r="BM85" s="5"/>
      <c r="BO85" s="5"/>
      <c r="BQ85" s="5"/>
      <c r="BS85" s="5"/>
      <c r="BU85" s="5"/>
      <c r="BW85" s="5"/>
      <c r="BX85" s="5"/>
      <c r="BY85" s="5"/>
      <c r="BZ85" s="5"/>
      <c r="CA85" s="5"/>
    </row>
    <row r="86" spans="1:79" hidden="1">
      <c r="A86" s="90"/>
      <c r="B86" s="406"/>
      <c r="C86" s="140"/>
      <c r="D86" s="324">
        <f t="shared" si="43"/>
        <v>0</v>
      </c>
      <c r="E86" s="140"/>
      <c r="F86" s="324">
        <f t="shared" si="41"/>
        <v>0</v>
      </c>
      <c r="G86" s="140"/>
      <c r="H86" s="324">
        <f t="shared" si="33"/>
        <v>0</v>
      </c>
      <c r="I86" s="140"/>
      <c r="J86" s="324">
        <f t="shared" si="34"/>
        <v>0</v>
      </c>
      <c r="K86" s="140"/>
      <c r="L86" s="324">
        <f t="shared" si="35"/>
        <v>0</v>
      </c>
      <c r="M86" s="139">
        <f t="shared" si="36"/>
        <v>1</v>
      </c>
      <c r="N86" s="324">
        <f t="shared" si="42"/>
        <v>0</v>
      </c>
      <c r="O86" s="229">
        <f t="shared" si="38"/>
        <v>1</v>
      </c>
      <c r="P86" s="324">
        <f t="shared" si="39"/>
        <v>0</v>
      </c>
      <c r="Y86" s="230"/>
      <c r="Z86" s="230"/>
      <c r="AA86" s="230"/>
      <c r="AB86" s="230"/>
      <c r="AC86" s="230"/>
      <c r="AE86" s="5"/>
      <c r="AG86" s="5"/>
      <c r="AI86" s="5"/>
      <c r="AK86" s="5"/>
      <c r="AM86" s="5"/>
      <c r="AO86" s="5"/>
      <c r="AQ86" s="5"/>
      <c r="AS86" s="5"/>
      <c r="AU86" s="5"/>
      <c r="AW86" s="5"/>
      <c r="AY86" s="5"/>
      <c r="BA86" s="5"/>
      <c r="BC86" s="5"/>
      <c r="BE86" s="5"/>
      <c r="BG86" s="5"/>
      <c r="BI86" s="5"/>
      <c r="BK86" s="5"/>
      <c r="BM86" s="5"/>
      <c r="BO86" s="5"/>
      <c r="BQ86" s="5"/>
      <c r="BS86" s="5"/>
      <c r="BU86" s="5"/>
      <c r="BW86" s="5"/>
      <c r="BX86" s="5"/>
      <c r="BY86" s="5"/>
      <c r="BZ86" s="5"/>
      <c r="CA86" s="5"/>
    </row>
    <row r="87" spans="1:79" hidden="1">
      <c r="A87" s="90"/>
      <c r="B87" s="406"/>
      <c r="C87" s="140"/>
      <c r="D87" s="324">
        <f t="shared" si="43"/>
        <v>0</v>
      </c>
      <c r="E87" s="140"/>
      <c r="F87" s="324">
        <f t="shared" si="41"/>
        <v>0</v>
      </c>
      <c r="G87" s="140"/>
      <c r="H87" s="324">
        <f t="shared" si="33"/>
        <v>0</v>
      </c>
      <c r="I87" s="140"/>
      <c r="J87" s="324">
        <f t="shared" si="34"/>
        <v>0</v>
      </c>
      <c r="K87" s="140"/>
      <c r="L87" s="324">
        <f t="shared" si="35"/>
        <v>0</v>
      </c>
      <c r="M87" s="139">
        <f t="shared" si="36"/>
        <v>1</v>
      </c>
      <c r="N87" s="324">
        <f t="shared" si="42"/>
        <v>0</v>
      </c>
      <c r="O87" s="229">
        <f t="shared" si="38"/>
        <v>1</v>
      </c>
      <c r="P87" s="324">
        <f t="shared" si="39"/>
        <v>0</v>
      </c>
      <c r="Y87" s="230"/>
      <c r="Z87" s="230"/>
      <c r="AA87" s="230"/>
      <c r="AB87" s="230"/>
      <c r="AC87" s="230"/>
      <c r="AE87" s="5"/>
      <c r="AG87" s="5"/>
      <c r="AI87" s="5"/>
      <c r="AK87" s="5"/>
      <c r="AM87" s="5"/>
      <c r="AO87" s="5"/>
      <c r="AQ87" s="5"/>
      <c r="AS87" s="5"/>
      <c r="AU87" s="5"/>
      <c r="AW87" s="5"/>
      <c r="AY87" s="5"/>
      <c r="BA87" s="5"/>
      <c r="BC87" s="5"/>
      <c r="BE87" s="5"/>
      <c r="BG87" s="5"/>
      <c r="BI87" s="5"/>
      <c r="BK87" s="5"/>
      <c r="BM87" s="5"/>
      <c r="BO87" s="5"/>
      <c r="BQ87" s="5"/>
      <c r="BS87" s="5"/>
      <c r="BU87" s="5"/>
      <c r="BW87" s="5"/>
      <c r="BX87" s="5"/>
      <c r="BY87" s="5"/>
      <c r="BZ87" s="5"/>
      <c r="CA87" s="5"/>
    </row>
    <row r="88" spans="1:79" hidden="1">
      <c r="A88" s="90"/>
      <c r="B88" s="406"/>
      <c r="C88" s="140"/>
      <c r="D88" s="324">
        <f t="shared" si="43"/>
        <v>0</v>
      </c>
      <c r="E88" s="140"/>
      <c r="F88" s="324">
        <f t="shared" si="41"/>
        <v>0</v>
      </c>
      <c r="G88" s="140"/>
      <c r="H88" s="324">
        <f t="shared" si="33"/>
        <v>0</v>
      </c>
      <c r="I88" s="140"/>
      <c r="J88" s="324">
        <f t="shared" si="34"/>
        <v>0</v>
      </c>
      <c r="K88" s="140"/>
      <c r="L88" s="324">
        <f t="shared" ref="L88:L119" si="44">$B88*K88</f>
        <v>0</v>
      </c>
      <c r="M88" s="139">
        <f t="shared" si="36"/>
        <v>1</v>
      </c>
      <c r="N88" s="324">
        <f t="shared" si="42"/>
        <v>0</v>
      </c>
      <c r="O88" s="229">
        <f t="shared" si="38"/>
        <v>1</v>
      </c>
      <c r="P88" s="324">
        <f t="shared" si="39"/>
        <v>0</v>
      </c>
      <c r="Y88" s="230"/>
      <c r="Z88" s="230"/>
      <c r="AA88" s="230"/>
      <c r="AB88" s="230"/>
      <c r="AC88" s="230"/>
      <c r="AE88" s="5"/>
      <c r="AG88" s="5"/>
      <c r="AI88" s="5"/>
      <c r="AK88" s="5"/>
      <c r="AM88" s="5"/>
      <c r="AO88" s="5"/>
      <c r="AQ88" s="5"/>
      <c r="AS88" s="5"/>
      <c r="AU88" s="5"/>
      <c r="AW88" s="5"/>
      <c r="AY88" s="5"/>
      <c r="BA88" s="5"/>
      <c r="BC88" s="5"/>
      <c r="BE88" s="5"/>
      <c r="BG88" s="5"/>
      <c r="BI88" s="5"/>
      <c r="BK88" s="5"/>
      <c r="BM88" s="5"/>
      <c r="BO88" s="5"/>
      <c r="BQ88" s="5"/>
      <c r="BS88" s="5"/>
      <c r="BU88" s="5"/>
      <c r="BW88" s="5"/>
      <c r="BX88" s="5"/>
      <c r="BY88" s="5"/>
      <c r="BZ88" s="5"/>
      <c r="CA88" s="5"/>
    </row>
    <row r="89" spans="1:79" hidden="1">
      <c r="A89" s="90"/>
      <c r="B89" s="406"/>
      <c r="C89" s="140"/>
      <c r="D89" s="324">
        <f t="shared" si="43"/>
        <v>0</v>
      </c>
      <c r="E89" s="140"/>
      <c r="F89" s="324">
        <f t="shared" si="41"/>
        <v>0</v>
      </c>
      <c r="G89" s="140"/>
      <c r="H89" s="324">
        <f t="shared" si="33"/>
        <v>0</v>
      </c>
      <c r="I89" s="140"/>
      <c r="J89" s="324">
        <f t="shared" si="34"/>
        <v>0</v>
      </c>
      <c r="K89" s="140"/>
      <c r="L89" s="324">
        <f t="shared" si="44"/>
        <v>0</v>
      </c>
      <c r="M89" s="139">
        <f t="shared" si="36"/>
        <v>1</v>
      </c>
      <c r="N89" s="324">
        <f t="shared" si="42"/>
        <v>0</v>
      </c>
      <c r="O89" s="229">
        <f t="shared" si="38"/>
        <v>1</v>
      </c>
      <c r="P89" s="324">
        <f t="shared" si="39"/>
        <v>0</v>
      </c>
      <c r="Y89" s="230"/>
      <c r="Z89" s="230"/>
      <c r="AA89" s="230"/>
      <c r="AB89" s="230"/>
      <c r="AC89" s="230"/>
      <c r="AE89" s="5"/>
      <c r="AG89" s="5"/>
      <c r="AI89" s="5"/>
      <c r="AK89" s="5"/>
      <c r="AM89" s="5"/>
      <c r="AO89" s="5"/>
      <c r="AQ89" s="5"/>
      <c r="AS89" s="5"/>
      <c r="AU89" s="5"/>
      <c r="AW89" s="5"/>
      <c r="AY89" s="5"/>
      <c r="BA89" s="5"/>
      <c r="BC89" s="5"/>
      <c r="BE89" s="5"/>
      <c r="BG89" s="5"/>
      <c r="BI89" s="5"/>
      <c r="BK89" s="5"/>
      <c r="BM89" s="5"/>
      <c r="BO89" s="5"/>
      <c r="BQ89" s="5"/>
      <c r="BS89" s="5"/>
      <c r="BU89" s="5"/>
      <c r="BW89" s="5"/>
      <c r="BX89" s="5"/>
      <c r="BY89" s="5"/>
      <c r="BZ89" s="5"/>
      <c r="CA89" s="5"/>
    </row>
    <row r="90" spans="1:79" hidden="1">
      <c r="A90" s="90"/>
      <c r="B90" s="406"/>
      <c r="C90" s="140"/>
      <c r="D90" s="324">
        <f t="shared" si="43"/>
        <v>0</v>
      </c>
      <c r="E90" s="140"/>
      <c r="F90" s="324">
        <f t="shared" si="41"/>
        <v>0</v>
      </c>
      <c r="G90" s="140"/>
      <c r="H90" s="324">
        <f t="shared" si="33"/>
        <v>0</v>
      </c>
      <c r="I90" s="140"/>
      <c r="J90" s="324">
        <f t="shared" si="34"/>
        <v>0</v>
      </c>
      <c r="K90" s="140"/>
      <c r="L90" s="324">
        <f t="shared" si="44"/>
        <v>0</v>
      </c>
      <c r="M90" s="139">
        <f t="shared" si="36"/>
        <v>1</v>
      </c>
      <c r="N90" s="324">
        <f t="shared" si="42"/>
        <v>0</v>
      </c>
      <c r="O90" s="229">
        <f t="shared" si="38"/>
        <v>1</v>
      </c>
      <c r="P90" s="324">
        <f t="shared" si="39"/>
        <v>0</v>
      </c>
      <c r="Y90" s="230"/>
      <c r="Z90" s="230"/>
      <c r="AA90" s="230"/>
      <c r="AB90" s="230"/>
      <c r="AC90" s="230"/>
      <c r="AE90" s="5"/>
      <c r="AG90" s="5"/>
      <c r="AI90" s="5"/>
      <c r="AK90" s="5"/>
      <c r="AM90" s="5"/>
      <c r="AO90" s="5"/>
      <c r="AQ90" s="5"/>
      <c r="AS90" s="5"/>
      <c r="AU90" s="5"/>
      <c r="AW90" s="5"/>
      <c r="AY90" s="5"/>
      <c r="BA90" s="5"/>
      <c r="BC90" s="5"/>
      <c r="BE90" s="5"/>
      <c r="BG90" s="5"/>
      <c r="BI90" s="5"/>
      <c r="BK90" s="5"/>
      <c r="BM90" s="5"/>
      <c r="BO90" s="5"/>
      <c r="BQ90" s="5"/>
      <c r="BS90" s="5"/>
      <c r="BU90" s="5"/>
      <c r="BW90" s="5"/>
      <c r="BX90" s="5"/>
      <c r="BY90" s="5"/>
      <c r="BZ90" s="5"/>
      <c r="CA90" s="5"/>
    </row>
    <row r="91" spans="1:79" hidden="1">
      <c r="A91" s="90"/>
      <c r="B91" s="406"/>
      <c r="C91" s="140"/>
      <c r="D91" s="324">
        <f t="shared" si="43"/>
        <v>0</v>
      </c>
      <c r="E91" s="140"/>
      <c r="F91" s="324">
        <f t="shared" si="41"/>
        <v>0</v>
      </c>
      <c r="G91" s="140"/>
      <c r="H91" s="324">
        <f t="shared" si="33"/>
        <v>0</v>
      </c>
      <c r="I91" s="140"/>
      <c r="J91" s="324">
        <f t="shared" si="34"/>
        <v>0</v>
      </c>
      <c r="K91" s="140"/>
      <c r="L91" s="324">
        <f t="shared" si="44"/>
        <v>0</v>
      </c>
      <c r="M91" s="139">
        <f t="shared" si="36"/>
        <v>1</v>
      </c>
      <c r="N91" s="324">
        <f t="shared" si="42"/>
        <v>0</v>
      </c>
      <c r="O91" s="229">
        <f t="shared" si="38"/>
        <v>1</v>
      </c>
      <c r="P91" s="324">
        <f t="shared" si="39"/>
        <v>0</v>
      </c>
      <c r="Y91" s="230"/>
      <c r="Z91" s="230"/>
      <c r="AA91" s="230"/>
      <c r="AB91" s="230"/>
      <c r="AC91" s="230"/>
      <c r="AE91" s="5"/>
      <c r="AG91" s="5"/>
      <c r="AI91" s="5"/>
      <c r="AK91" s="5"/>
      <c r="AM91" s="5"/>
      <c r="AO91" s="5"/>
      <c r="AQ91" s="5"/>
      <c r="AS91" s="5"/>
      <c r="AU91" s="5"/>
      <c r="AW91" s="5"/>
      <c r="AY91" s="5"/>
      <c r="BA91" s="5"/>
      <c r="BC91" s="5"/>
      <c r="BE91" s="5"/>
      <c r="BG91" s="5"/>
      <c r="BI91" s="5"/>
      <c r="BK91" s="5"/>
      <c r="BM91" s="5"/>
      <c r="BO91" s="5"/>
      <c r="BQ91" s="5"/>
      <c r="BS91" s="5"/>
      <c r="BU91" s="5"/>
      <c r="BW91" s="5"/>
      <c r="BX91" s="5"/>
      <c r="BY91" s="5"/>
      <c r="BZ91" s="5"/>
      <c r="CA91" s="5"/>
    </row>
    <row r="92" spans="1:79" hidden="1">
      <c r="A92" s="90"/>
      <c r="B92" s="406"/>
      <c r="C92" s="140"/>
      <c r="D92" s="324">
        <f t="shared" si="43"/>
        <v>0</v>
      </c>
      <c r="E92" s="140"/>
      <c r="F92" s="324">
        <f t="shared" si="41"/>
        <v>0</v>
      </c>
      <c r="G92" s="140"/>
      <c r="H92" s="324">
        <f t="shared" si="33"/>
        <v>0</v>
      </c>
      <c r="I92" s="140"/>
      <c r="J92" s="324">
        <f t="shared" si="34"/>
        <v>0</v>
      </c>
      <c r="K92" s="140"/>
      <c r="L92" s="324">
        <f t="shared" si="44"/>
        <v>0</v>
      </c>
      <c r="M92" s="139">
        <f t="shared" si="36"/>
        <v>1</v>
      </c>
      <c r="N92" s="324">
        <f t="shared" si="42"/>
        <v>0</v>
      </c>
      <c r="O92" s="229">
        <f t="shared" si="38"/>
        <v>1</v>
      </c>
      <c r="P92" s="324">
        <f t="shared" si="39"/>
        <v>0</v>
      </c>
      <c r="Y92" s="230"/>
      <c r="Z92" s="230"/>
      <c r="AA92" s="230"/>
      <c r="AB92" s="230"/>
      <c r="AC92" s="230"/>
      <c r="AE92" s="5"/>
      <c r="AG92" s="5"/>
      <c r="AI92" s="5"/>
      <c r="AK92" s="5"/>
      <c r="AM92" s="5"/>
      <c r="AO92" s="5"/>
      <c r="AQ92" s="5"/>
      <c r="AS92" s="5"/>
      <c r="AU92" s="5"/>
      <c r="AW92" s="5"/>
      <c r="AY92" s="5"/>
      <c r="BA92" s="5"/>
      <c r="BC92" s="5"/>
      <c r="BE92" s="5"/>
      <c r="BG92" s="5"/>
      <c r="BI92" s="5"/>
      <c r="BK92" s="5"/>
      <c r="BM92" s="5"/>
      <c r="BO92" s="5"/>
      <c r="BQ92" s="5"/>
      <c r="BS92" s="5"/>
      <c r="BU92" s="5"/>
      <c r="BW92" s="5"/>
      <c r="BX92" s="5"/>
      <c r="BY92" s="5"/>
      <c r="BZ92" s="5"/>
      <c r="CA92" s="5"/>
    </row>
    <row r="93" spans="1:79" hidden="1">
      <c r="A93" s="90"/>
      <c r="B93" s="406"/>
      <c r="C93" s="140"/>
      <c r="D93" s="324">
        <f t="shared" si="43"/>
        <v>0</v>
      </c>
      <c r="E93" s="140"/>
      <c r="F93" s="324">
        <f t="shared" si="41"/>
        <v>0</v>
      </c>
      <c r="G93" s="140"/>
      <c r="H93" s="324">
        <f t="shared" si="33"/>
        <v>0</v>
      </c>
      <c r="I93" s="140"/>
      <c r="J93" s="324">
        <f t="shared" si="34"/>
        <v>0</v>
      </c>
      <c r="K93" s="140"/>
      <c r="L93" s="324">
        <f t="shared" si="44"/>
        <v>0</v>
      </c>
      <c r="M93" s="139">
        <f t="shared" si="36"/>
        <v>1</v>
      </c>
      <c r="N93" s="324">
        <f t="shared" si="42"/>
        <v>0</v>
      </c>
      <c r="O93" s="229">
        <f t="shared" si="38"/>
        <v>1</v>
      </c>
      <c r="P93" s="324">
        <f t="shared" si="39"/>
        <v>0</v>
      </c>
      <c r="Y93" s="230"/>
      <c r="Z93" s="230"/>
      <c r="AA93" s="230"/>
      <c r="AB93" s="230"/>
      <c r="AC93" s="230"/>
      <c r="AE93" s="5"/>
      <c r="AG93" s="5"/>
      <c r="AI93" s="5"/>
      <c r="AK93" s="5"/>
      <c r="AM93" s="5"/>
      <c r="AO93" s="5"/>
      <c r="AQ93" s="5"/>
      <c r="AS93" s="5"/>
      <c r="AU93" s="5"/>
      <c r="AW93" s="5"/>
      <c r="AY93" s="5"/>
      <c r="BA93" s="5"/>
      <c r="BC93" s="5"/>
      <c r="BE93" s="5"/>
      <c r="BG93" s="5"/>
      <c r="BI93" s="5"/>
      <c r="BK93" s="5"/>
      <c r="BM93" s="5"/>
      <c r="BO93" s="5"/>
      <c r="BQ93" s="5"/>
      <c r="BS93" s="5"/>
      <c r="BU93" s="5"/>
      <c r="BW93" s="5"/>
      <c r="BX93" s="5"/>
      <c r="BY93" s="5"/>
      <c r="BZ93" s="5"/>
      <c r="CA93" s="5"/>
    </row>
    <row r="94" spans="1:79" hidden="1">
      <c r="A94" s="90"/>
      <c r="B94" s="406"/>
      <c r="C94" s="140"/>
      <c r="D94" s="324">
        <f t="shared" si="43"/>
        <v>0</v>
      </c>
      <c r="E94" s="140"/>
      <c r="F94" s="324">
        <f t="shared" si="41"/>
        <v>0</v>
      </c>
      <c r="G94" s="140"/>
      <c r="H94" s="324">
        <f t="shared" si="33"/>
        <v>0</v>
      </c>
      <c r="I94" s="140"/>
      <c r="J94" s="324">
        <f t="shared" si="34"/>
        <v>0</v>
      </c>
      <c r="K94" s="140"/>
      <c r="L94" s="324">
        <f t="shared" si="44"/>
        <v>0</v>
      </c>
      <c r="M94" s="139">
        <f t="shared" si="36"/>
        <v>1</v>
      </c>
      <c r="N94" s="324">
        <f t="shared" si="42"/>
        <v>0</v>
      </c>
      <c r="O94" s="229">
        <f t="shared" si="38"/>
        <v>1</v>
      </c>
      <c r="P94" s="324">
        <f t="shared" si="39"/>
        <v>0</v>
      </c>
      <c r="Y94" s="230"/>
      <c r="Z94" s="230"/>
      <c r="AA94" s="230"/>
      <c r="AB94" s="230"/>
      <c r="AC94" s="230"/>
      <c r="AE94" s="5"/>
      <c r="AG94" s="5"/>
      <c r="AI94" s="5"/>
      <c r="AK94" s="5"/>
      <c r="AM94" s="5"/>
      <c r="AO94" s="5"/>
      <c r="AQ94" s="5"/>
      <c r="AS94" s="5"/>
      <c r="AU94" s="5"/>
      <c r="AW94" s="5"/>
      <c r="AY94" s="5"/>
      <c r="BA94" s="5"/>
      <c r="BC94" s="5"/>
      <c r="BE94" s="5"/>
      <c r="BG94" s="5"/>
      <c r="BI94" s="5"/>
      <c r="BK94" s="5"/>
      <c r="BM94" s="5"/>
      <c r="BO94" s="5"/>
      <c r="BQ94" s="5"/>
      <c r="BS94" s="5"/>
      <c r="BU94" s="5"/>
      <c r="BW94" s="5"/>
      <c r="BX94" s="5"/>
      <c r="BY94" s="5"/>
      <c r="BZ94" s="5"/>
      <c r="CA94" s="5"/>
    </row>
    <row r="95" spans="1:79" hidden="1">
      <c r="A95" s="90"/>
      <c r="B95" s="406"/>
      <c r="C95" s="140"/>
      <c r="D95" s="324">
        <f t="shared" si="43"/>
        <v>0</v>
      </c>
      <c r="E95" s="140"/>
      <c r="F95" s="324">
        <f t="shared" si="41"/>
        <v>0</v>
      </c>
      <c r="G95" s="140"/>
      <c r="H95" s="324">
        <f t="shared" si="33"/>
        <v>0</v>
      </c>
      <c r="I95" s="140"/>
      <c r="J95" s="324">
        <f t="shared" si="34"/>
        <v>0</v>
      </c>
      <c r="K95" s="140"/>
      <c r="L95" s="324">
        <f t="shared" si="44"/>
        <v>0</v>
      </c>
      <c r="M95" s="139">
        <f t="shared" si="36"/>
        <v>1</v>
      </c>
      <c r="N95" s="324">
        <f t="shared" si="42"/>
        <v>0</v>
      </c>
      <c r="O95" s="229">
        <f t="shared" si="38"/>
        <v>1</v>
      </c>
      <c r="P95" s="324">
        <f t="shared" si="39"/>
        <v>0</v>
      </c>
      <c r="Y95" s="230"/>
      <c r="Z95" s="230"/>
      <c r="AA95" s="230"/>
      <c r="AB95" s="230"/>
      <c r="AC95" s="230"/>
      <c r="AE95" s="5"/>
      <c r="AG95" s="5"/>
      <c r="AI95" s="5"/>
      <c r="AK95" s="5"/>
      <c r="AM95" s="5"/>
      <c r="AO95" s="5"/>
      <c r="AQ95" s="5"/>
      <c r="AS95" s="5"/>
      <c r="AU95" s="5"/>
      <c r="AW95" s="5"/>
      <c r="AY95" s="5"/>
      <c r="BA95" s="5"/>
      <c r="BC95" s="5"/>
      <c r="BE95" s="5"/>
      <c r="BG95" s="5"/>
      <c r="BI95" s="5"/>
      <c r="BK95" s="5"/>
      <c r="BM95" s="5"/>
      <c r="BO95" s="5"/>
      <c r="BQ95" s="5"/>
      <c r="BS95" s="5"/>
      <c r="BU95" s="5"/>
      <c r="BW95" s="5"/>
      <c r="BX95" s="5"/>
      <c r="BY95" s="5"/>
      <c r="BZ95" s="5"/>
      <c r="CA95" s="5"/>
    </row>
    <row r="96" spans="1:79" hidden="1">
      <c r="A96" s="90"/>
      <c r="B96" s="406"/>
      <c r="C96" s="140"/>
      <c r="D96" s="324">
        <f t="shared" si="43"/>
        <v>0</v>
      </c>
      <c r="E96" s="140"/>
      <c r="F96" s="324">
        <f t="shared" si="41"/>
        <v>0</v>
      </c>
      <c r="G96" s="140"/>
      <c r="H96" s="324">
        <f t="shared" si="33"/>
        <v>0</v>
      </c>
      <c r="I96" s="140"/>
      <c r="J96" s="324">
        <f t="shared" si="34"/>
        <v>0</v>
      </c>
      <c r="K96" s="140"/>
      <c r="L96" s="324">
        <f t="shared" si="44"/>
        <v>0</v>
      </c>
      <c r="M96" s="139">
        <f t="shared" si="36"/>
        <v>1</v>
      </c>
      <c r="N96" s="324">
        <f t="shared" si="42"/>
        <v>0</v>
      </c>
      <c r="O96" s="229">
        <f t="shared" si="38"/>
        <v>1</v>
      </c>
      <c r="P96" s="324">
        <f t="shared" si="39"/>
        <v>0</v>
      </c>
      <c r="Y96" s="230"/>
      <c r="Z96" s="230"/>
      <c r="AA96" s="230"/>
      <c r="AB96" s="230"/>
      <c r="AC96" s="230"/>
      <c r="AE96" s="5"/>
      <c r="AG96" s="5"/>
      <c r="AI96" s="5"/>
      <c r="AK96" s="5"/>
      <c r="AM96" s="5"/>
      <c r="AO96" s="5"/>
      <c r="AQ96" s="5"/>
      <c r="AS96" s="5"/>
      <c r="AU96" s="5"/>
      <c r="AW96" s="5"/>
      <c r="AY96" s="5"/>
      <c r="BA96" s="5"/>
      <c r="BC96" s="5"/>
      <c r="BE96" s="5"/>
      <c r="BG96" s="5"/>
      <c r="BI96" s="5"/>
      <c r="BK96" s="5"/>
      <c r="BM96" s="5"/>
      <c r="BO96" s="5"/>
      <c r="BQ96" s="5"/>
      <c r="BS96" s="5"/>
      <c r="BU96" s="5"/>
      <c r="BW96" s="5"/>
      <c r="BX96" s="5"/>
      <c r="BY96" s="5"/>
      <c r="BZ96" s="5"/>
      <c r="CA96" s="5"/>
    </row>
    <row r="97" spans="1:79" hidden="1">
      <c r="A97" s="90"/>
      <c r="B97" s="406"/>
      <c r="C97" s="140"/>
      <c r="D97" s="324">
        <f t="shared" si="43"/>
        <v>0</v>
      </c>
      <c r="E97" s="140"/>
      <c r="F97" s="324">
        <f t="shared" si="41"/>
        <v>0</v>
      </c>
      <c r="G97" s="140"/>
      <c r="H97" s="324">
        <f t="shared" si="33"/>
        <v>0</v>
      </c>
      <c r="I97" s="140"/>
      <c r="J97" s="324">
        <f t="shared" si="34"/>
        <v>0</v>
      </c>
      <c r="K97" s="140"/>
      <c r="L97" s="324">
        <f t="shared" si="44"/>
        <v>0</v>
      </c>
      <c r="M97" s="139">
        <f t="shared" si="36"/>
        <v>1</v>
      </c>
      <c r="N97" s="324">
        <f t="shared" si="42"/>
        <v>0</v>
      </c>
      <c r="O97" s="229">
        <f t="shared" si="38"/>
        <v>1</v>
      </c>
      <c r="P97" s="324">
        <f t="shared" si="39"/>
        <v>0</v>
      </c>
      <c r="Y97" s="230"/>
      <c r="Z97" s="230"/>
      <c r="AA97" s="230"/>
      <c r="AB97" s="230"/>
      <c r="AC97" s="230"/>
      <c r="AE97" s="5"/>
      <c r="AG97" s="5"/>
      <c r="AI97" s="5"/>
      <c r="AK97" s="5"/>
      <c r="AM97" s="5"/>
      <c r="AO97" s="5"/>
      <c r="AQ97" s="5"/>
      <c r="AS97" s="5"/>
      <c r="AU97" s="5"/>
      <c r="AW97" s="5"/>
      <c r="AY97" s="5"/>
      <c r="BA97" s="5"/>
      <c r="BC97" s="5"/>
      <c r="BE97" s="5"/>
      <c r="BG97" s="5"/>
      <c r="BI97" s="5"/>
      <c r="BK97" s="5"/>
      <c r="BM97" s="5"/>
      <c r="BO97" s="5"/>
      <c r="BQ97" s="5"/>
      <c r="BS97" s="5"/>
      <c r="BU97" s="5"/>
      <c r="BW97" s="5"/>
      <c r="BX97" s="5"/>
      <c r="BY97" s="5"/>
      <c r="BZ97" s="5"/>
      <c r="CA97" s="5"/>
    </row>
    <row r="98" spans="1:79" hidden="1">
      <c r="A98" s="90"/>
      <c r="B98" s="406"/>
      <c r="C98" s="140"/>
      <c r="D98" s="324">
        <f t="shared" si="43"/>
        <v>0</v>
      </c>
      <c r="E98" s="140"/>
      <c r="F98" s="324">
        <f t="shared" si="41"/>
        <v>0</v>
      </c>
      <c r="G98" s="140"/>
      <c r="H98" s="324">
        <f t="shared" si="33"/>
        <v>0</v>
      </c>
      <c r="I98" s="140"/>
      <c r="J98" s="324">
        <f t="shared" si="34"/>
        <v>0</v>
      </c>
      <c r="K98" s="140"/>
      <c r="L98" s="324">
        <f t="shared" si="44"/>
        <v>0</v>
      </c>
      <c r="M98" s="139">
        <f t="shared" si="36"/>
        <v>1</v>
      </c>
      <c r="N98" s="324">
        <f t="shared" si="42"/>
        <v>0</v>
      </c>
      <c r="O98" s="229">
        <f t="shared" si="38"/>
        <v>1</v>
      </c>
      <c r="P98" s="324">
        <f t="shared" si="39"/>
        <v>0</v>
      </c>
      <c r="Y98" s="230"/>
      <c r="Z98" s="230"/>
      <c r="AA98" s="230"/>
      <c r="AB98" s="230"/>
      <c r="AC98" s="230"/>
      <c r="AE98" s="5"/>
      <c r="AG98" s="5"/>
      <c r="AI98" s="5"/>
      <c r="AK98" s="5"/>
      <c r="AM98" s="5"/>
      <c r="AO98" s="5"/>
      <c r="AQ98" s="5"/>
      <c r="AS98" s="5"/>
      <c r="AU98" s="5"/>
      <c r="AW98" s="5"/>
      <c r="AY98" s="5"/>
      <c r="BA98" s="5"/>
      <c r="BC98" s="5"/>
      <c r="BE98" s="5"/>
      <c r="BG98" s="5"/>
      <c r="BI98" s="5"/>
      <c r="BK98" s="5"/>
      <c r="BM98" s="5"/>
      <c r="BO98" s="5"/>
      <c r="BQ98" s="5"/>
      <c r="BS98" s="5"/>
      <c r="BU98" s="5"/>
      <c r="BW98" s="5"/>
      <c r="BX98" s="5"/>
      <c r="BY98" s="5"/>
      <c r="BZ98" s="5"/>
      <c r="CA98" s="5"/>
    </row>
    <row r="99" spans="1:79" hidden="1">
      <c r="A99" s="90"/>
      <c r="B99" s="406"/>
      <c r="C99" s="140"/>
      <c r="D99" s="324">
        <f t="shared" si="43"/>
        <v>0</v>
      </c>
      <c r="E99" s="140"/>
      <c r="F99" s="324">
        <f t="shared" si="41"/>
        <v>0</v>
      </c>
      <c r="G99" s="140"/>
      <c r="H99" s="324">
        <f t="shared" si="33"/>
        <v>0</v>
      </c>
      <c r="I99" s="140"/>
      <c r="J99" s="324">
        <f t="shared" si="34"/>
        <v>0</v>
      </c>
      <c r="K99" s="140"/>
      <c r="L99" s="324">
        <f t="shared" si="44"/>
        <v>0</v>
      </c>
      <c r="M99" s="139">
        <f t="shared" si="36"/>
        <v>1</v>
      </c>
      <c r="N99" s="324">
        <f t="shared" si="42"/>
        <v>0</v>
      </c>
      <c r="O99" s="229">
        <f t="shared" si="38"/>
        <v>1</v>
      </c>
      <c r="P99" s="324">
        <f t="shared" si="39"/>
        <v>0</v>
      </c>
      <c r="Y99" s="230"/>
      <c r="Z99" s="230"/>
      <c r="AA99" s="230"/>
      <c r="AB99" s="230"/>
      <c r="AC99" s="230"/>
      <c r="AE99" s="5"/>
      <c r="AG99" s="5"/>
      <c r="AI99" s="5"/>
      <c r="AK99" s="5"/>
      <c r="AM99" s="5"/>
      <c r="AO99" s="5"/>
      <c r="AQ99" s="5"/>
      <c r="AS99" s="5"/>
      <c r="AU99" s="5"/>
      <c r="AW99" s="5"/>
      <c r="AY99" s="5"/>
      <c r="BA99" s="5"/>
      <c r="BC99" s="5"/>
      <c r="BE99" s="5"/>
      <c r="BG99" s="5"/>
      <c r="BI99" s="5"/>
      <c r="BK99" s="5"/>
      <c r="BM99" s="5"/>
      <c r="BO99" s="5"/>
      <c r="BQ99" s="5"/>
      <c r="BS99" s="5"/>
      <c r="BU99" s="5"/>
      <c r="BW99" s="5"/>
      <c r="BX99" s="5"/>
      <c r="BY99" s="5"/>
      <c r="BZ99" s="5"/>
      <c r="CA99" s="5"/>
    </row>
    <row r="100" spans="1:79" hidden="1">
      <c r="A100" s="90"/>
      <c r="B100" s="406"/>
      <c r="C100" s="140"/>
      <c r="D100" s="324">
        <f t="shared" si="43"/>
        <v>0</v>
      </c>
      <c r="E100" s="140"/>
      <c r="F100" s="324">
        <f t="shared" si="41"/>
        <v>0</v>
      </c>
      <c r="G100" s="140"/>
      <c r="H100" s="324">
        <f t="shared" si="33"/>
        <v>0</v>
      </c>
      <c r="I100" s="140"/>
      <c r="J100" s="324">
        <f t="shared" si="34"/>
        <v>0</v>
      </c>
      <c r="K100" s="140"/>
      <c r="L100" s="324">
        <f t="shared" si="44"/>
        <v>0</v>
      </c>
      <c r="M100" s="139">
        <f t="shared" si="36"/>
        <v>1</v>
      </c>
      <c r="N100" s="324">
        <f t="shared" si="42"/>
        <v>0</v>
      </c>
      <c r="O100" s="229">
        <f t="shared" si="38"/>
        <v>1</v>
      </c>
      <c r="P100" s="324">
        <f t="shared" si="39"/>
        <v>0</v>
      </c>
      <c r="Y100" s="230"/>
      <c r="Z100" s="230"/>
      <c r="AA100" s="230"/>
      <c r="AB100" s="230"/>
      <c r="AC100" s="230"/>
      <c r="AE100" s="5"/>
      <c r="AG100" s="5"/>
      <c r="AI100" s="5"/>
      <c r="AK100" s="5"/>
      <c r="AM100" s="5"/>
      <c r="AO100" s="5"/>
      <c r="AQ100" s="5"/>
      <c r="AS100" s="5"/>
      <c r="AU100" s="5"/>
      <c r="AW100" s="5"/>
      <c r="AY100" s="5"/>
      <c r="BA100" s="5"/>
      <c r="BC100" s="5"/>
      <c r="BE100" s="5"/>
      <c r="BG100" s="5"/>
      <c r="BI100" s="5"/>
      <c r="BK100" s="5"/>
      <c r="BM100" s="5"/>
      <c r="BO100" s="5"/>
      <c r="BQ100" s="5"/>
      <c r="BS100" s="5"/>
      <c r="BU100" s="5"/>
      <c r="BW100" s="5"/>
      <c r="BX100" s="5"/>
      <c r="BY100" s="5"/>
      <c r="BZ100" s="5"/>
      <c r="CA100" s="5"/>
    </row>
    <row r="101" spans="1:79" hidden="1">
      <c r="A101" s="90"/>
      <c r="B101" s="406"/>
      <c r="C101" s="140"/>
      <c r="D101" s="324">
        <f t="shared" si="43"/>
        <v>0</v>
      </c>
      <c r="E101" s="140"/>
      <c r="F101" s="324">
        <f t="shared" si="41"/>
        <v>0</v>
      </c>
      <c r="G101" s="140"/>
      <c r="H101" s="324">
        <f t="shared" si="33"/>
        <v>0</v>
      </c>
      <c r="I101" s="140"/>
      <c r="J101" s="324">
        <f t="shared" si="34"/>
        <v>0</v>
      </c>
      <c r="K101" s="140"/>
      <c r="L101" s="324">
        <f t="shared" si="44"/>
        <v>0</v>
      </c>
      <c r="M101" s="139">
        <f t="shared" si="36"/>
        <v>1</v>
      </c>
      <c r="N101" s="324">
        <f t="shared" si="42"/>
        <v>0</v>
      </c>
      <c r="O101" s="229">
        <f t="shared" si="38"/>
        <v>1</v>
      </c>
      <c r="P101" s="324">
        <f t="shared" si="39"/>
        <v>0</v>
      </c>
      <c r="Y101" s="230"/>
      <c r="Z101" s="230"/>
      <c r="AA101" s="230"/>
      <c r="AB101" s="230"/>
      <c r="AC101" s="230"/>
      <c r="AE101" s="5"/>
      <c r="AG101" s="5"/>
      <c r="AI101" s="5"/>
      <c r="AK101" s="5"/>
      <c r="AM101" s="5"/>
      <c r="AO101" s="5"/>
      <c r="AQ101" s="5"/>
      <c r="AS101" s="5"/>
      <c r="AU101" s="5"/>
      <c r="AW101" s="5"/>
      <c r="AY101" s="5"/>
      <c r="BA101" s="5"/>
      <c r="BC101" s="5"/>
      <c r="BE101" s="5"/>
      <c r="BG101" s="5"/>
      <c r="BI101" s="5"/>
      <c r="BK101" s="5"/>
      <c r="BM101" s="5"/>
      <c r="BO101" s="5"/>
      <c r="BQ101" s="5"/>
      <c r="BS101" s="5"/>
      <c r="BU101" s="5"/>
      <c r="BW101" s="5"/>
      <c r="BX101" s="5"/>
      <c r="BY101" s="5"/>
      <c r="BZ101" s="5"/>
      <c r="CA101" s="5"/>
    </row>
    <row r="102" spans="1:79" hidden="1">
      <c r="A102" s="90"/>
      <c r="B102" s="406"/>
      <c r="C102" s="140"/>
      <c r="D102" s="324">
        <f t="shared" si="43"/>
        <v>0</v>
      </c>
      <c r="E102" s="140"/>
      <c r="F102" s="324">
        <f t="shared" si="41"/>
        <v>0</v>
      </c>
      <c r="G102" s="140"/>
      <c r="H102" s="324">
        <f t="shared" si="33"/>
        <v>0</v>
      </c>
      <c r="I102" s="140"/>
      <c r="J102" s="324">
        <f t="shared" si="34"/>
        <v>0</v>
      </c>
      <c r="K102" s="140"/>
      <c r="L102" s="324">
        <f t="shared" si="44"/>
        <v>0</v>
      </c>
      <c r="M102" s="139">
        <f t="shared" si="36"/>
        <v>1</v>
      </c>
      <c r="N102" s="324">
        <f t="shared" si="42"/>
        <v>0</v>
      </c>
      <c r="O102" s="229">
        <f t="shared" si="38"/>
        <v>1</v>
      </c>
      <c r="P102" s="324">
        <f t="shared" si="39"/>
        <v>0</v>
      </c>
      <c r="Y102" s="230"/>
      <c r="Z102" s="230"/>
      <c r="AA102" s="230"/>
      <c r="AB102" s="230"/>
      <c r="AC102" s="230"/>
      <c r="AE102" s="5"/>
      <c r="AG102" s="5"/>
      <c r="AI102" s="5"/>
      <c r="AK102" s="5"/>
      <c r="AM102" s="5"/>
      <c r="AO102" s="5"/>
      <c r="AQ102" s="5"/>
      <c r="AS102" s="5"/>
      <c r="AU102" s="5"/>
      <c r="AW102" s="5"/>
      <c r="AY102" s="5"/>
      <c r="BA102" s="5"/>
      <c r="BC102" s="5"/>
      <c r="BE102" s="5"/>
      <c r="BG102" s="5"/>
      <c r="BI102" s="5"/>
      <c r="BK102" s="5"/>
      <c r="BM102" s="5"/>
      <c r="BO102" s="5"/>
      <c r="BQ102" s="5"/>
      <c r="BS102" s="5"/>
      <c r="BU102" s="5"/>
      <c r="BW102" s="5"/>
      <c r="BX102" s="5"/>
      <c r="BY102" s="5"/>
      <c r="BZ102" s="5"/>
      <c r="CA102" s="5"/>
    </row>
    <row r="103" spans="1:79" hidden="1">
      <c r="A103" s="90"/>
      <c r="B103" s="406"/>
      <c r="C103" s="140"/>
      <c r="D103" s="324">
        <f t="shared" si="43"/>
        <v>0</v>
      </c>
      <c r="E103" s="140"/>
      <c r="F103" s="324">
        <f t="shared" si="41"/>
        <v>0</v>
      </c>
      <c r="G103" s="140"/>
      <c r="H103" s="324">
        <f t="shared" si="33"/>
        <v>0</v>
      </c>
      <c r="I103" s="140"/>
      <c r="J103" s="324">
        <f t="shared" si="34"/>
        <v>0</v>
      </c>
      <c r="K103" s="140"/>
      <c r="L103" s="324">
        <f t="shared" si="44"/>
        <v>0</v>
      </c>
      <c r="M103" s="139">
        <f t="shared" si="36"/>
        <v>1</v>
      </c>
      <c r="N103" s="324">
        <f t="shared" si="42"/>
        <v>0</v>
      </c>
      <c r="O103" s="229">
        <f t="shared" si="38"/>
        <v>1</v>
      </c>
      <c r="P103" s="324">
        <f t="shared" si="39"/>
        <v>0</v>
      </c>
      <c r="Y103" s="230"/>
      <c r="Z103" s="230"/>
      <c r="AA103" s="230"/>
      <c r="AB103" s="230"/>
      <c r="AC103" s="230"/>
      <c r="AE103" s="5"/>
      <c r="AG103" s="5"/>
      <c r="AI103" s="5"/>
      <c r="AK103" s="5"/>
      <c r="AM103" s="5"/>
      <c r="AO103" s="5"/>
      <c r="AQ103" s="5"/>
      <c r="AS103" s="5"/>
      <c r="AU103" s="5"/>
      <c r="AW103" s="5"/>
      <c r="AY103" s="5"/>
      <c r="BA103" s="5"/>
      <c r="BC103" s="5"/>
      <c r="BE103" s="5"/>
      <c r="BG103" s="5"/>
      <c r="BI103" s="5"/>
      <c r="BK103" s="5"/>
      <c r="BM103" s="5"/>
      <c r="BO103" s="5"/>
      <c r="BQ103" s="5"/>
      <c r="BS103" s="5"/>
      <c r="BU103" s="5"/>
      <c r="BW103" s="5"/>
      <c r="BX103" s="5"/>
      <c r="BY103" s="5"/>
      <c r="BZ103" s="5"/>
      <c r="CA103" s="5"/>
    </row>
    <row r="104" spans="1:79" hidden="1">
      <c r="A104" s="90"/>
      <c r="B104" s="406"/>
      <c r="C104" s="140"/>
      <c r="D104" s="324">
        <f t="shared" si="43"/>
        <v>0</v>
      </c>
      <c r="E104" s="140"/>
      <c r="F104" s="324">
        <f t="shared" si="41"/>
        <v>0</v>
      </c>
      <c r="G104" s="140"/>
      <c r="H104" s="324">
        <f t="shared" si="33"/>
        <v>0</v>
      </c>
      <c r="I104" s="140"/>
      <c r="J104" s="324">
        <f t="shared" si="34"/>
        <v>0</v>
      </c>
      <c r="K104" s="140"/>
      <c r="L104" s="324">
        <f t="shared" si="44"/>
        <v>0</v>
      </c>
      <c r="M104" s="139">
        <f t="shared" si="36"/>
        <v>1</v>
      </c>
      <c r="N104" s="324">
        <f t="shared" si="42"/>
        <v>0</v>
      </c>
      <c r="O104" s="229">
        <f t="shared" si="38"/>
        <v>1</v>
      </c>
      <c r="P104" s="324">
        <f t="shared" si="39"/>
        <v>0</v>
      </c>
      <c r="Y104" s="230"/>
      <c r="Z104" s="230"/>
      <c r="AA104" s="230"/>
      <c r="AB104" s="230"/>
      <c r="AC104" s="230"/>
      <c r="AE104" s="5"/>
      <c r="AG104" s="5"/>
      <c r="AI104" s="5"/>
      <c r="AK104" s="5"/>
      <c r="AM104" s="5"/>
      <c r="AO104" s="5"/>
      <c r="AQ104" s="5"/>
      <c r="AS104" s="5"/>
      <c r="AU104" s="5"/>
      <c r="AW104" s="5"/>
      <c r="AY104" s="5"/>
      <c r="BA104" s="5"/>
      <c r="BC104" s="5"/>
      <c r="BE104" s="5"/>
      <c r="BG104" s="5"/>
      <c r="BI104" s="5"/>
      <c r="BK104" s="5"/>
      <c r="BM104" s="5"/>
      <c r="BO104" s="5"/>
      <c r="BQ104" s="5"/>
      <c r="BS104" s="5"/>
      <c r="BU104" s="5"/>
      <c r="BW104" s="5"/>
      <c r="BX104" s="5"/>
      <c r="BY104" s="5"/>
      <c r="BZ104" s="5"/>
      <c r="CA104" s="5"/>
    </row>
    <row r="105" spans="1:79" hidden="1">
      <c r="A105" s="90"/>
      <c r="B105" s="406"/>
      <c r="C105" s="140"/>
      <c r="D105" s="324">
        <f t="shared" si="43"/>
        <v>0</v>
      </c>
      <c r="E105" s="140"/>
      <c r="F105" s="324">
        <f t="shared" si="41"/>
        <v>0</v>
      </c>
      <c r="G105" s="140"/>
      <c r="H105" s="324">
        <f t="shared" si="33"/>
        <v>0</v>
      </c>
      <c r="I105" s="140"/>
      <c r="J105" s="324">
        <f t="shared" si="34"/>
        <v>0</v>
      </c>
      <c r="K105" s="140"/>
      <c r="L105" s="324">
        <f t="shared" si="44"/>
        <v>0</v>
      </c>
      <c r="M105" s="139">
        <f t="shared" si="36"/>
        <v>1</v>
      </c>
      <c r="N105" s="324">
        <f t="shared" si="42"/>
        <v>0</v>
      </c>
      <c r="O105" s="229">
        <f t="shared" si="38"/>
        <v>1</v>
      </c>
      <c r="P105" s="324">
        <f t="shared" si="39"/>
        <v>0</v>
      </c>
      <c r="Y105" s="230"/>
      <c r="Z105" s="230"/>
      <c r="AA105" s="230"/>
      <c r="AB105" s="230"/>
      <c r="AC105" s="230"/>
      <c r="AE105" s="5"/>
      <c r="AG105" s="5"/>
      <c r="AI105" s="5"/>
      <c r="AK105" s="5"/>
      <c r="AM105" s="5"/>
      <c r="AO105" s="5"/>
      <c r="AQ105" s="5"/>
      <c r="AS105" s="5"/>
      <c r="AU105" s="5"/>
      <c r="AW105" s="5"/>
      <c r="AY105" s="5"/>
      <c r="BA105" s="5"/>
      <c r="BC105" s="5"/>
      <c r="BE105" s="5"/>
      <c r="BG105" s="5"/>
      <c r="BI105" s="5"/>
      <c r="BK105" s="5"/>
      <c r="BM105" s="5"/>
      <c r="BO105" s="5"/>
      <c r="BQ105" s="5"/>
      <c r="BS105" s="5"/>
      <c r="BU105" s="5"/>
      <c r="BW105" s="5"/>
      <c r="BX105" s="5"/>
      <c r="BY105" s="5"/>
      <c r="BZ105" s="5"/>
      <c r="CA105" s="5"/>
    </row>
    <row r="106" spans="1:79" hidden="1">
      <c r="A106" s="90"/>
      <c r="B106" s="406"/>
      <c r="C106" s="140"/>
      <c r="D106" s="324">
        <f t="shared" si="43"/>
        <v>0</v>
      </c>
      <c r="E106" s="140"/>
      <c r="F106" s="324">
        <f t="shared" si="41"/>
        <v>0</v>
      </c>
      <c r="G106" s="140"/>
      <c r="H106" s="324">
        <f t="shared" si="33"/>
        <v>0</v>
      </c>
      <c r="I106" s="140"/>
      <c r="J106" s="324">
        <f t="shared" si="34"/>
        <v>0</v>
      </c>
      <c r="K106" s="140"/>
      <c r="L106" s="324">
        <f t="shared" si="44"/>
        <v>0</v>
      </c>
      <c r="M106" s="139">
        <f t="shared" si="36"/>
        <v>1</v>
      </c>
      <c r="N106" s="324">
        <f t="shared" si="42"/>
        <v>0</v>
      </c>
      <c r="O106" s="229">
        <f t="shared" si="38"/>
        <v>1</v>
      </c>
      <c r="P106" s="324">
        <f t="shared" si="39"/>
        <v>0</v>
      </c>
      <c r="Y106" s="230"/>
      <c r="Z106" s="230"/>
      <c r="AA106" s="230"/>
      <c r="AB106" s="230"/>
      <c r="AC106" s="230"/>
      <c r="AE106" s="5"/>
      <c r="AG106" s="5"/>
      <c r="AI106" s="5"/>
      <c r="AK106" s="5"/>
      <c r="AM106" s="5"/>
      <c r="AO106" s="5"/>
      <c r="AQ106" s="5"/>
      <c r="AS106" s="5"/>
      <c r="AU106" s="5"/>
      <c r="AW106" s="5"/>
      <c r="AY106" s="5"/>
      <c r="BA106" s="5"/>
      <c r="BC106" s="5"/>
      <c r="BE106" s="5"/>
      <c r="BG106" s="5"/>
      <c r="BI106" s="5"/>
      <c r="BK106" s="5"/>
      <c r="BM106" s="5"/>
      <c r="BO106" s="5"/>
      <c r="BQ106" s="5"/>
      <c r="BS106" s="5"/>
      <c r="BU106" s="5"/>
      <c r="BW106" s="5"/>
      <c r="BX106" s="5"/>
      <c r="BY106" s="5"/>
      <c r="BZ106" s="5"/>
      <c r="CA106" s="5"/>
    </row>
    <row r="107" spans="1:79" hidden="1">
      <c r="A107" s="90"/>
      <c r="B107" s="406"/>
      <c r="C107" s="140"/>
      <c r="D107" s="324">
        <f t="shared" si="43"/>
        <v>0</v>
      </c>
      <c r="E107" s="140"/>
      <c r="F107" s="324">
        <f t="shared" si="41"/>
        <v>0</v>
      </c>
      <c r="G107" s="140"/>
      <c r="H107" s="324">
        <f t="shared" si="33"/>
        <v>0</v>
      </c>
      <c r="I107" s="140"/>
      <c r="J107" s="324">
        <f t="shared" si="34"/>
        <v>0</v>
      </c>
      <c r="K107" s="140"/>
      <c r="L107" s="324">
        <f t="shared" si="44"/>
        <v>0</v>
      </c>
      <c r="M107" s="139">
        <f t="shared" si="36"/>
        <v>1</v>
      </c>
      <c r="N107" s="324">
        <f t="shared" si="42"/>
        <v>0</v>
      </c>
      <c r="O107" s="229">
        <f t="shared" si="38"/>
        <v>1</v>
      </c>
      <c r="P107" s="324">
        <f t="shared" si="39"/>
        <v>0</v>
      </c>
      <c r="Y107" s="230"/>
      <c r="Z107" s="230"/>
      <c r="AA107" s="230"/>
      <c r="AB107" s="230"/>
      <c r="AC107" s="230"/>
      <c r="AE107" s="5"/>
      <c r="AG107" s="5"/>
      <c r="AI107" s="5"/>
      <c r="AK107" s="5"/>
      <c r="AM107" s="5"/>
      <c r="AO107" s="5"/>
      <c r="AQ107" s="5"/>
      <c r="AS107" s="5"/>
      <c r="AU107" s="5"/>
      <c r="AW107" s="5"/>
      <c r="AY107" s="5"/>
      <c r="BA107" s="5"/>
      <c r="BC107" s="5"/>
      <c r="BE107" s="5"/>
      <c r="BG107" s="5"/>
      <c r="BI107" s="5"/>
      <c r="BK107" s="5"/>
      <c r="BM107" s="5"/>
      <c r="BO107" s="5"/>
      <c r="BQ107" s="5"/>
      <c r="BS107" s="5"/>
      <c r="BU107" s="5"/>
      <c r="BW107" s="5"/>
      <c r="BX107" s="5"/>
      <c r="BY107" s="5"/>
      <c r="BZ107" s="5"/>
      <c r="CA107" s="5"/>
    </row>
    <row r="108" spans="1:79" hidden="1">
      <c r="A108" s="90"/>
      <c r="B108" s="406"/>
      <c r="C108" s="140"/>
      <c r="D108" s="324">
        <f t="shared" si="43"/>
        <v>0</v>
      </c>
      <c r="E108" s="140"/>
      <c r="F108" s="324">
        <f t="shared" si="41"/>
        <v>0</v>
      </c>
      <c r="G108" s="140"/>
      <c r="H108" s="324">
        <f t="shared" si="33"/>
        <v>0</v>
      </c>
      <c r="I108" s="140"/>
      <c r="J108" s="324">
        <f t="shared" si="34"/>
        <v>0</v>
      </c>
      <c r="K108" s="140"/>
      <c r="L108" s="324">
        <f t="shared" si="44"/>
        <v>0</v>
      </c>
      <c r="M108" s="139">
        <f t="shared" si="36"/>
        <v>1</v>
      </c>
      <c r="N108" s="324">
        <f t="shared" si="42"/>
        <v>0</v>
      </c>
      <c r="O108" s="229">
        <f t="shared" si="38"/>
        <v>1</v>
      </c>
      <c r="P108" s="324">
        <f t="shared" si="39"/>
        <v>0</v>
      </c>
      <c r="Y108" s="230"/>
      <c r="Z108" s="230"/>
      <c r="AA108" s="230"/>
      <c r="AB108" s="230"/>
      <c r="AC108" s="230"/>
      <c r="AE108" s="5"/>
      <c r="AG108" s="5"/>
      <c r="AI108" s="5"/>
      <c r="AK108" s="5"/>
      <c r="AM108" s="5"/>
      <c r="AO108" s="5"/>
      <c r="AQ108" s="5"/>
      <c r="AS108" s="5"/>
      <c r="AU108" s="5"/>
      <c r="AW108" s="5"/>
      <c r="AY108" s="5"/>
      <c r="BA108" s="5"/>
      <c r="BC108" s="5"/>
      <c r="BE108" s="5"/>
      <c r="BG108" s="5"/>
      <c r="BI108" s="5"/>
      <c r="BK108" s="5"/>
      <c r="BM108" s="5"/>
      <c r="BO108" s="5"/>
      <c r="BQ108" s="5"/>
      <c r="BS108" s="5"/>
      <c r="BU108" s="5"/>
      <c r="BW108" s="5"/>
      <c r="BX108" s="5"/>
      <c r="BY108" s="5"/>
      <c r="BZ108" s="5"/>
      <c r="CA108" s="5"/>
    </row>
    <row r="109" spans="1:79" hidden="1">
      <c r="A109" s="90"/>
      <c r="B109" s="406"/>
      <c r="C109" s="140"/>
      <c r="D109" s="324">
        <f t="shared" si="43"/>
        <v>0</v>
      </c>
      <c r="E109" s="140"/>
      <c r="F109" s="324">
        <f t="shared" si="41"/>
        <v>0</v>
      </c>
      <c r="G109" s="140"/>
      <c r="H109" s="324">
        <f t="shared" si="33"/>
        <v>0</v>
      </c>
      <c r="I109" s="140"/>
      <c r="J109" s="324">
        <f t="shared" si="34"/>
        <v>0</v>
      </c>
      <c r="K109" s="140"/>
      <c r="L109" s="324">
        <f t="shared" si="44"/>
        <v>0</v>
      </c>
      <c r="M109" s="139">
        <f t="shared" si="36"/>
        <v>1</v>
      </c>
      <c r="N109" s="324">
        <f t="shared" si="42"/>
        <v>0</v>
      </c>
      <c r="O109" s="229">
        <f t="shared" si="38"/>
        <v>1</v>
      </c>
      <c r="P109" s="324">
        <f t="shared" si="39"/>
        <v>0</v>
      </c>
      <c r="Y109" s="230"/>
      <c r="Z109" s="230"/>
      <c r="AA109" s="230"/>
      <c r="AB109" s="230"/>
      <c r="AC109" s="230"/>
      <c r="AE109" s="5"/>
      <c r="AG109" s="5"/>
      <c r="AI109" s="5"/>
      <c r="AK109" s="5"/>
      <c r="AM109" s="5"/>
      <c r="AO109" s="5"/>
      <c r="AQ109" s="5"/>
      <c r="AS109" s="5"/>
      <c r="AU109" s="5"/>
      <c r="AW109" s="5"/>
      <c r="AY109" s="5"/>
      <c r="BA109" s="5"/>
      <c r="BC109" s="5"/>
      <c r="BE109" s="5"/>
      <c r="BG109" s="5"/>
      <c r="BI109" s="5"/>
      <c r="BK109" s="5"/>
      <c r="BM109" s="5"/>
      <c r="BO109" s="5"/>
      <c r="BQ109" s="5"/>
      <c r="BS109" s="5"/>
      <c r="BU109" s="5"/>
      <c r="BW109" s="5"/>
      <c r="BX109" s="5"/>
      <c r="BY109" s="5"/>
      <c r="BZ109" s="5"/>
      <c r="CA109" s="5"/>
    </row>
    <row r="110" spans="1:79" hidden="1">
      <c r="A110" s="90"/>
      <c r="B110" s="406"/>
      <c r="C110" s="140"/>
      <c r="D110" s="324">
        <f t="shared" si="43"/>
        <v>0</v>
      </c>
      <c r="E110" s="140"/>
      <c r="F110" s="324">
        <f t="shared" si="41"/>
        <v>0</v>
      </c>
      <c r="G110" s="140"/>
      <c r="H110" s="324">
        <f t="shared" si="33"/>
        <v>0</v>
      </c>
      <c r="I110" s="140"/>
      <c r="J110" s="324">
        <f t="shared" si="34"/>
        <v>0</v>
      </c>
      <c r="K110" s="140"/>
      <c r="L110" s="324">
        <f t="shared" si="44"/>
        <v>0</v>
      </c>
      <c r="M110" s="139">
        <f t="shared" si="36"/>
        <v>1</v>
      </c>
      <c r="N110" s="324">
        <f t="shared" si="42"/>
        <v>0</v>
      </c>
      <c r="O110" s="229">
        <f t="shared" si="38"/>
        <v>1</v>
      </c>
      <c r="P110" s="324">
        <f t="shared" si="39"/>
        <v>0</v>
      </c>
      <c r="Y110" s="230"/>
      <c r="Z110" s="230"/>
      <c r="AA110" s="230"/>
      <c r="AB110" s="230"/>
      <c r="AC110" s="230"/>
      <c r="AE110" s="5"/>
      <c r="AG110" s="5"/>
      <c r="AI110" s="5"/>
      <c r="AK110" s="5"/>
      <c r="AM110" s="5"/>
      <c r="AO110" s="5"/>
      <c r="AQ110" s="5"/>
      <c r="AS110" s="5"/>
      <c r="AU110" s="5"/>
      <c r="AW110" s="5"/>
      <c r="AY110" s="5"/>
      <c r="BA110" s="5"/>
      <c r="BC110" s="5"/>
      <c r="BE110" s="5"/>
      <c r="BG110" s="5"/>
      <c r="BI110" s="5"/>
      <c r="BK110" s="5"/>
      <c r="BM110" s="5"/>
      <c r="BO110" s="5"/>
      <c r="BQ110" s="5"/>
      <c r="BS110" s="5"/>
      <c r="BU110" s="5"/>
      <c r="BW110" s="5"/>
      <c r="BX110" s="5"/>
      <c r="BY110" s="5"/>
      <c r="BZ110" s="5"/>
      <c r="CA110" s="5"/>
    </row>
    <row r="111" spans="1:79" hidden="1">
      <c r="A111" s="90"/>
      <c r="B111" s="406"/>
      <c r="C111" s="140"/>
      <c r="D111" s="324">
        <f t="shared" si="43"/>
        <v>0</v>
      </c>
      <c r="E111" s="140"/>
      <c r="F111" s="324">
        <f t="shared" si="41"/>
        <v>0</v>
      </c>
      <c r="G111" s="140"/>
      <c r="H111" s="324">
        <f t="shared" si="33"/>
        <v>0</v>
      </c>
      <c r="I111" s="140"/>
      <c r="J111" s="324">
        <f t="shared" si="34"/>
        <v>0</v>
      </c>
      <c r="K111" s="140"/>
      <c r="L111" s="324">
        <f t="shared" si="44"/>
        <v>0</v>
      </c>
      <c r="M111" s="139">
        <f t="shared" si="36"/>
        <v>1</v>
      </c>
      <c r="N111" s="324">
        <f t="shared" si="42"/>
        <v>0</v>
      </c>
      <c r="O111" s="229">
        <f t="shared" si="38"/>
        <v>1</v>
      </c>
      <c r="P111" s="324">
        <f t="shared" si="39"/>
        <v>0</v>
      </c>
      <c r="Y111" s="230"/>
      <c r="Z111" s="230"/>
      <c r="AA111" s="230"/>
      <c r="AB111" s="230"/>
      <c r="AC111" s="230"/>
      <c r="AE111" s="5"/>
      <c r="AG111" s="5"/>
      <c r="AI111" s="5"/>
      <c r="AK111" s="5"/>
      <c r="AM111" s="5"/>
      <c r="AO111" s="5"/>
      <c r="AQ111" s="5"/>
      <c r="AS111" s="5"/>
      <c r="AU111" s="5"/>
      <c r="AW111" s="5"/>
      <c r="AY111" s="5"/>
      <c r="BA111" s="5"/>
      <c r="BC111" s="5"/>
      <c r="BE111" s="5"/>
      <c r="BG111" s="5"/>
      <c r="BI111" s="5"/>
      <c r="BK111" s="5"/>
      <c r="BM111" s="5"/>
      <c r="BO111" s="5"/>
      <c r="BQ111" s="5"/>
      <c r="BS111" s="5"/>
      <c r="BU111" s="5"/>
      <c r="BW111" s="5"/>
      <c r="BX111" s="5"/>
      <c r="BY111" s="5"/>
      <c r="BZ111" s="5"/>
      <c r="CA111" s="5"/>
    </row>
    <row r="112" spans="1:79" hidden="1">
      <c r="A112" s="90"/>
      <c r="B112" s="406"/>
      <c r="C112" s="140"/>
      <c r="D112" s="324">
        <f t="shared" si="43"/>
        <v>0</v>
      </c>
      <c r="E112" s="140"/>
      <c r="F112" s="324">
        <f t="shared" si="41"/>
        <v>0</v>
      </c>
      <c r="G112" s="140"/>
      <c r="H112" s="324">
        <f t="shared" si="33"/>
        <v>0</v>
      </c>
      <c r="I112" s="140"/>
      <c r="J112" s="324">
        <f t="shared" si="34"/>
        <v>0</v>
      </c>
      <c r="K112" s="140"/>
      <c r="L112" s="324">
        <f t="shared" si="44"/>
        <v>0</v>
      </c>
      <c r="M112" s="139">
        <f t="shared" si="36"/>
        <v>1</v>
      </c>
      <c r="N112" s="324">
        <f t="shared" si="42"/>
        <v>0</v>
      </c>
      <c r="O112" s="229">
        <f t="shared" si="38"/>
        <v>1</v>
      </c>
      <c r="P112" s="324">
        <f t="shared" si="39"/>
        <v>0</v>
      </c>
      <c r="Y112" s="230"/>
      <c r="Z112" s="230"/>
      <c r="AA112" s="230"/>
      <c r="AB112" s="230"/>
      <c r="AC112" s="230"/>
      <c r="AE112" s="5"/>
      <c r="AG112" s="5"/>
      <c r="AI112" s="5"/>
      <c r="AK112" s="5"/>
      <c r="AM112" s="5"/>
      <c r="AO112" s="5"/>
      <c r="AQ112" s="5"/>
      <c r="AS112" s="5"/>
      <c r="AU112" s="5"/>
      <c r="AW112" s="5"/>
      <c r="AY112" s="5"/>
      <c r="BA112" s="5"/>
      <c r="BC112" s="5"/>
      <c r="BE112" s="5"/>
      <c r="BG112" s="5"/>
      <c r="BI112" s="5"/>
      <c r="BK112" s="5"/>
      <c r="BM112" s="5"/>
      <c r="BO112" s="5"/>
      <c r="BQ112" s="5"/>
      <c r="BS112" s="5"/>
      <c r="BU112" s="5"/>
      <c r="BW112" s="5"/>
      <c r="BX112" s="5"/>
      <c r="BY112" s="5"/>
      <c r="BZ112" s="5"/>
      <c r="CA112" s="5"/>
    </row>
    <row r="113" spans="1:79" hidden="1">
      <c r="A113" s="90"/>
      <c r="B113" s="406"/>
      <c r="C113" s="140"/>
      <c r="D113" s="324">
        <f t="shared" si="43"/>
        <v>0</v>
      </c>
      <c r="E113" s="140"/>
      <c r="F113" s="324">
        <f t="shared" si="41"/>
        <v>0</v>
      </c>
      <c r="G113" s="140"/>
      <c r="H113" s="324">
        <f t="shared" si="33"/>
        <v>0</v>
      </c>
      <c r="I113" s="140"/>
      <c r="J113" s="324">
        <f t="shared" si="34"/>
        <v>0</v>
      </c>
      <c r="K113" s="140"/>
      <c r="L113" s="324">
        <f t="shared" si="44"/>
        <v>0</v>
      </c>
      <c r="M113" s="139">
        <f t="shared" si="36"/>
        <v>1</v>
      </c>
      <c r="N113" s="324">
        <f t="shared" si="42"/>
        <v>0</v>
      </c>
      <c r="O113" s="229">
        <f t="shared" si="38"/>
        <v>1</v>
      </c>
      <c r="P113" s="324">
        <f t="shared" si="39"/>
        <v>0</v>
      </c>
      <c r="Y113" s="230"/>
      <c r="Z113" s="230"/>
      <c r="AA113" s="230"/>
      <c r="AB113" s="230"/>
      <c r="AC113" s="230"/>
      <c r="AE113" s="5"/>
      <c r="AG113" s="5"/>
      <c r="AI113" s="5"/>
      <c r="AK113" s="5"/>
      <c r="AM113" s="5"/>
      <c r="AO113" s="5"/>
      <c r="AQ113" s="5"/>
      <c r="AS113" s="5"/>
      <c r="AU113" s="5"/>
      <c r="AW113" s="5"/>
      <c r="AY113" s="5"/>
      <c r="BA113" s="5"/>
      <c r="BC113" s="5"/>
      <c r="BE113" s="5"/>
      <c r="BG113" s="5"/>
      <c r="BI113" s="5"/>
      <c r="BK113" s="5"/>
      <c r="BM113" s="5"/>
      <c r="BO113" s="5"/>
      <c r="BQ113" s="5"/>
      <c r="BS113" s="5"/>
      <c r="BU113" s="5"/>
      <c r="BW113" s="5"/>
      <c r="BX113" s="5"/>
      <c r="BY113" s="5"/>
      <c r="BZ113" s="5"/>
      <c r="CA113" s="5"/>
    </row>
    <row r="114" spans="1:79" hidden="1">
      <c r="A114" s="90"/>
      <c r="B114" s="406"/>
      <c r="C114" s="140"/>
      <c r="D114" s="324">
        <f t="shared" si="43"/>
        <v>0</v>
      </c>
      <c r="E114" s="140"/>
      <c r="F114" s="324">
        <f t="shared" si="41"/>
        <v>0</v>
      </c>
      <c r="G114" s="140"/>
      <c r="H114" s="324">
        <f t="shared" si="33"/>
        <v>0</v>
      </c>
      <c r="I114" s="140"/>
      <c r="J114" s="324">
        <f t="shared" si="34"/>
        <v>0</v>
      </c>
      <c r="K114" s="140"/>
      <c r="L114" s="324">
        <f t="shared" si="44"/>
        <v>0</v>
      </c>
      <c r="M114" s="139">
        <f t="shared" si="36"/>
        <v>1</v>
      </c>
      <c r="N114" s="324">
        <f t="shared" si="42"/>
        <v>0</v>
      </c>
      <c r="O114" s="229">
        <f t="shared" si="38"/>
        <v>1</v>
      </c>
      <c r="P114" s="324">
        <f t="shared" si="39"/>
        <v>0</v>
      </c>
      <c r="Y114" s="230"/>
      <c r="Z114" s="230"/>
      <c r="AA114" s="230"/>
      <c r="AB114" s="230"/>
      <c r="AC114" s="230"/>
      <c r="AE114" s="5"/>
      <c r="AG114" s="5"/>
      <c r="AI114" s="5"/>
      <c r="AK114" s="5"/>
      <c r="AM114" s="5"/>
      <c r="AO114" s="5"/>
      <c r="AQ114" s="5"/>
      <c r="AS114" s="5"/>
      <c r="AU114" s="5"/>
      <c r="AW114" s="5"/>
      <c r="AY114" s="5"/>
      <c r="BA114" s="5"/>
      <c r="BC114" s="5"/>
      <c r="BE114" s="5"/>
      <c r="BG114" s="5"/>
      <c r="BI114" s="5"/>
      <c r="BK114" s="5"/>
      <c r="BM114" s="5"/>
      <c r="BO114" s="5"/>
      <c r="BQ114" s="5"/>
      <c r="BS114" s="5"/>
      <c r="BU114" s="5"/>
      <c r="BW114" s="5"/>
      <c r="BX114" s="5"/>
      <c r="BY114" s="5"/>
      <c r="BZ114" s="5"/>
      <c r="CA114" s="5"/>
    </row>
    <row r="115" spans="1:79" hidden="1">
      <c r="A115" s="90"/>
      <c r="B115" s="406"/>
      <c r="C115" s="140"/>
      <c r="D115" s="324">
        <f t="shared" si="43"/>
        <v>0</v>
      </c>
      <c r="E115" s="140"/>
      <c r="F115" s="324">
        <f t="shared" si="41"/>
        <v>0</v>
      </c>
      <c r="G115" s="140"/>
      <c r="H115" s="324">
        <f t="shared" si="33"/>
        <v>0</v>
      </c>
      <c r="I115" s="140"/>
      <c r="J115" s="324">
        <f t="shared" si="34"/>
        <v>0</v>
      </c>
      <c r="K115" s="140"/>
      <c r="L115" s="324">
        <f t="shared" si="44"/>
        <v>0</v>
      </c>
      <c r="M115" s="139">
        <f t="shared" si="36"/>
        <v>1</v>
      </c>
      <c r="N115" s="324">
        <f t="shared" si="42"/>
        <v>0</v>
      </c>
      <c r="O115" s="229">
        <f t="shared" si="38"/>
        <v>1</v>
      </c>
      <c r="P115" s="324">
        <f t="shared" si="39"/>
        <v>0</v>
      </c>
      <c r="Y115" s="230"/>
      <c r="Z115" s="230"/>
      <c r="AA115" s="230"/>
      <c r="AB115" s="230"/>
      <c r="AC115" s="230"/>
      <c r="AE115" s="5"/>
      <c r="AG115" s="5"/>
      <c r="AI115" s="5"/>
      <c r="AK115" s="5"/>
      <c r="AM115" s="5"/>
      <c r="AO115" s="5"/>
      <c r="AQ115" s="5"/>
      <c r="AS115" s="5"/>
      <c r="AU115" s="5"/>
      <c r="AW115" s="5"/>
      <c r="AY115" s="5"/>
      <c r="BA115" s="5"/>
      <c r="BC115" s="5"/>
      <c r="BE115" s="5"/>
      <c r="BG115" s="5"/>
      <c r="BI115" s="5"/>
      <c r="BK115" s="5"/>
      <c r="BM115" s="5"/>
      <c r="BO115" s="5"/>
      <c r="BQ115" s="5"/>
      <c r="BS115" s="5"/>
      <c r="BU115" s="5"/>
      <c r="BW115" s="5"/>
      <c r="BX115" s="5"/>
      <c r="BY115" s="5"/>
      <c r="BZ115" s="5"/>
      <c r="CA115" s="5"/>
    </row>
    <row r="116" spans="1:79" hidden="1">
      <c r="A116" s="90"/>
      <c r="B116" s="406"/>
      <c r="C116" s="140"/>
      <c r="D116" s="324">
        <f t="shared" si="43"/>
        <v>0</v>
      </c>
      <c r="E116" s="140"/>
      <c r="F116" s="324">
        <f t="shared" si="41"/>
        <v>0</v>
      </c>
      <c r="G116" s="140"/>
      <c r="H116" s="324">
        <f t="shared" si="33"/>
        <v>0</v>
      </c>
      <c r="I116" s="140"/>
      <c r="J116" s="324">
        <f t="shared" si="34"/>
        <v>0</v>
      </c>
      <c r="K116" s="140"/>
      <c r="L116" s="324">
        <f t="shared" si="44"/>
        <v>0</v>
      </c>
      <c r="M116" s="139">
        <f t="shared" si="36"/>
        <v>1</v>
      </c>
      <c r="N116" s="324">
        <f t="shared" si="42"/>
        <v>0</v>
      </c>
      <c r="O116" s="229">
        <f t="shared" si="38"/>
        <v>1</v>
      </c>
      <c r="P116" s="324">
        <f t="shared" si="39"/>
        <v>0</v>
      </c>
      <c r="Y116" s="230"/>
      <c r="Z116" s="230"/>
      <c r="AA116" s="230"/>
      <c r="AB116" s="230"/>
      <c r="AC116" s="230"/>
      <c r="AE116" s="5"/>
      <c r="AG116" s="5"/>
      <c r="AI116" s="5"/>
      <c r="AK116" s="5"/>
      <c r="AM116" s="5"/>
      <c r="AO116" s="5"/>
      <c r="AQ116" s="5"/>
      <c r="AS116" s="5"/>
      <c r="AU116" s="5"/>
      <c r="AW116" s="5"/>
      <c r="AY116" s="5"/>
      <c r="BA116" s="5"/>
      <c r="BC116" s="5"/>
      <c r="BE116" s="5"/>
      <c r="BG116" s="5"/>
      <c r="BI116" s="5"/>
      <c r="BK116" s="5"/>
      <c r="BM116" s="5"/>
      <c r="BO116" s="5"/>
      <c r="BQ116" s="5"/>
      <c r="BS116" s="5"/>
      <c r="BU116" s="5"/>
      <c r="BW116" s="5"/>
      <c r="BX116" s="5"/>
      <c r="BY116" s="5"/>
      <c r="BZ116" s="5"/>
      <c r="CA116" s="5"/>
    </row>
    <row r="117" spans="1:79" hidden="1">
      <c r="A117" s="90"/>
      <c r="B117" s="406"/>
      <c r="C117" s="140"/>
      <c r="D117" s="324">
        <f t="shared" si="43"/>
        <v>0</v>
      </c>
      <c r="E117" s="140"/>
      <c r="F117" s="324">
        <f t="shared" si="41"/>
        <v>0</v>
      </c>
      <c r="G117" s="140"/>
      <c r="H117" s="324">
        <f t="shared" si="33"/>
        <v>0</v>
      </c>
      <c r="I117" s="140"/>
      <c r="J117" s="324">
        <f t="shared" si="34"/>
        <v>0</v>
      </c>
      <c r="K117" s="140"/>
      <c r="L117" s="324">
        <f t="shared" si="44"/>
        <v>0</v>
      </c>
      <c r="M117" s="139">
        <f t="shared" si="36"/>
        <v>1</v>
      </c>
      <c r="N117" s="324">
        <f t="shared" si="42"/>
        <v>0</v>
      </c>
      <c r="O117" s="229">
        <f t="shared" si="38"/>
        <v>1</v>
      </c>
      <c r="P117" s="324">
        <f t="shared" si="39"/>
        <v>0</v>
      </c>
      <c r="Y117" s="230"/>
      <c r="Z117" s="230"/>
      <c r="AA117" s="230"/>
      <c r="AB117" s="230"/>
      <c r="AC117" s="230"/>
      <c r="AE117" s="5"/>
      <c r="AG117" s="5"/>
      <c r="AI117" s="5"/>
      <c r="AK117" s="5"/>
      <c r="AM117" s="5"/>
      <c r="AO117" s="5"/>
      <c r="AQ117" s="5"/>
      <c r="AS117" s="5"/>
      <c r="AU117" s="5"/>
      <c r="AW117" s="5"/>
      <c r="AY117" s="5"/>
      <c r="BA117" s="5"/>
      <c r="BC117" s="5"/>
      <c r="BE117" s="5"/>
      <c r="BG117" s="5"/>
      <c r="BI117" s="5"/>
      <c r="BK117" s="5"/>
      <c r="BM117" s="5"/>
      <c r="BO117" s="5"/>
      <c r="BQ117" s="5"/>
      <c r="BS117" s="5"/>
      <c r="BU117" s="5"/>
      <c r="BW117" s="5"/>
      <c r="BX117" s="5"/>
      <c r="BY117" s="5"/>
      <c r="BZ117" s="5"/>
      <c r="CA117" s="5"/>
    </row>
    <row r="118" spans="1:79" hidden="1">
      <c r="A118" s="90"/>
      <c r="B118" s="406"/>
      <c r="C118" s="140"/>
      <c r="D118" s="324">
        <f t="shared" si="43"/>
        <v>0</v>
      </c>
      <c r="E118" s="140"/>
      <c r="F118" s="324">
        <f t="shared" si="41"/>
        <v>0</v>
      </c>
      <c r="G118" s="140"/>
      <c r="H118" s="324">
        <f t="shared" si="33"/>
        <v>0</v>
      </c>
      <c r="I118" s="140"/>
      <c r="J118" s="324">
        <f t="shared" si="34"/>
        <v>0</v>
      </c>
      <c r="K118" s="140"/>
      <c r="L118" s="324">
        <f t="shared" si="44"/>
        <v>0</v>
      </c>
      <c r="M118" s="139">
        <f t="shared" si="36"/>
        <v>1</v>
      </c>
      <c r="N118" s="324">
        <f t="shared" si="42"/>
        <v>0</v>
      </c>
      <c r="O118" s="229">
        <f t="shared" si="38"/>
        <v>1</v>
      </c>
      <c r="P118" s="324">
        <f t="shared" si="39"/>
        <v>0</v>
      </c>
      <c r="Y118" s="230"/>
      <c r="Z118" s="230"/>
      <c r="AA118" s="230"/>
      <c r="AB118" s="230"/>
      <c r="AC118" s="230"/>
      <c r="AE118" s="5"/>
      <c r="AG118" s="5"/>
      <c r="AI118" s="5"/>
      <c r="AK118" s="5"/>
      <c r="AM118" s="5"/>
      <c r="AO118" s="5"/>
      <c r="AQ118" s="5"/>
      <c r="AS118" s="5"/>
      <c r="AU118" s="5"/>
      <c r="AW118" s="5"/>
      <c r="AY118" s="5"/>
      <c r="BA118" s="5"/>
      <c r="BC118" s="5"/>
      <c r="BE118" s="5"/>
      <c r="BG118" s="5"/>
      <c r="BI118" s="5"/>
      <c r="BK118" s="5"/>
      <c r="BM118" s="5"/>
      <c r="BO118" s="5"/>
      <c r="BQ118" s="5"/>
      <c r="BS118" s="5"/>
      <c r="BU118" s="5"/>
      <c r="BW118" s="5"/>
      <c r="BX118" s="5"/>
      <c r="BY118" s="5"/>
      <c r="BZ118" s="5"/>
      <c r="CA118" s="5"/>
    </row>
    <row r="119" spans="1:79" hidden="1">
      <c r="A119" s="90"/>
      <c r="B119" s="406"/>
      <c r="C119" s="140"/>
      <c r="D119" s="324">
        <f t="shared" si="43"/>
        <v>0</v>
      </c>
      <c r="E119" s="140"/>
      <c r="F119" s="324">
        <f t="shared" si="41"/>
        <v>0</v>
      </c>
      <c r="G119" s="140"/>
      <c r="H119" s="324">
        <f t="shared" si="33"/>
        <v>0</v>
      </c>
      <c r="I119" s="140"/>
      <c r="J119" s="324">
        <f t="shared" si="34"/>
        <v>0</v>
      </c>
      <c r="K119" s="140"/>
      <c r="L119" s="324">
        <f t="shared" si="44"/>
        <v>0</v>
      </c>
      <c r="M119" s="139">
        <f t="shared" si="36"/>
        <v>1</v>
      </c>
      <c r="N119" s="324">
        <f t="shared" si="42"/>
        <v>0</v>
      </c>
      <c r="O119" s="229">
        <f t="shared" si="38"/>
        <v>1</v>
      </c>
      <c r="P119" s="324">
        <f t="shared" si="39"/>
        <v>0</v>
      </c>
      <c r="Y119" s="230"/>
      <c r="Z119" s="230"/>
      <c r="AA119" s="230"/>
      <c r="AB119" s="230"/>
      <c r="AC119" s="230"/>
      <c r="AE119" s="5"/>
      <c r="AG119" s="5"/>
      <c r="AI119" s="5"/>
      <c r="AK119" s="5"/>
      <c r="AM119" s="5"/>
      <c r="AO119" s="5"/>
      <c r="AQ119" s="5"/>
      <c r="AS119" s="5"/>
      <c r="AU119" s="5"/>
      <c r="AW119" s="5"/>
      <c r="AY119" s="5"/>
      <c r="BA119" s="5"/>
      <c r="BC119" s="5"/>
      <c r="BE119" s="5"/>
      <c r="BG119" s="5"/>
      <c r="BI119" s="5"/>
      <c r="BK119" s="5"/>
      <c r="BM119" s="5"/>
      <c r="BO119" s="5"/>
      <c r="BQ119" s="5"/>
      <c r="BS119" s="5"/>
      <c r="BU119" s="5"/>
      <c r="BW119" s="5"/>
      <c r="BX119" s="5"/>
      <c r="BY119" s="5"/>
      <c r="BZ119" s="5"/>
      <c r="CA119" s="5"/>
    </row>
    <row r="120" spans="1:79" hidden="1">
      <c r="A120" s="90"/>
      <c r="B120" s="406"/>
      <c r="C120" s="140"/>
      <c r="D120" s="324">
        <f t="shared" si="43"/>
        <v>0</v>
      </c>
      <c r="E120" s="140"/>
      <c r="F120" s="324">
        <f t="shared" si="41"/>
        <v>0</v>
      </c>
      <c r="G120" s="140"/>
      <c r="H120" s="324">
        <f t="shared" ref="H120:H123" si="45">$B120*G120</f>
        <v>0</v>
      </c>
      <c r="I120" s="140"/>
      <c r="J120" s="324">
        <f t="shared" ref="J120:J123" si="46">$B120*I120</f>
        <v>0</v>
      </c>
      <c r="K120" s="140"/>
      <c r="L120" s="324">
        <f t="shared" ref="L120:L123" si="47">$B120*K120</f>
        <v>0</v>
      </c>
      <c r="M120" s="139">
        <f t="shared" si="36"/>
        <v>1</v>
      </c>
      <c r="N120" s="324">
        <f t="shared" si="42"/>
        <v>0</v>
      </c>
      <c r="O120" s="229">
        <f t="shared" si="38"/>
        <v>1</v>
      </c>
      <c r="P120" s="324">
        <f t="shared" si="39"/>
        <v>0</v>
      </c>
      <c r="Y120" s="230"/>
      <c r="Z120" s="230"/>
      <c r="AA120" s="230"/>
      <c r="AB120" s="230"/>
      <c r="AC120" s="230"/>
      <c r="AE120" s="5"/>
      <c r="AG120" s="5"/>
      <c r="AI120" s="5"/>
      <c r="AK120" s="5"/>
      <c r="AM120" s="5"/>
      <c r="AO120" s="5"/>
      <c r="AQ120" s="5"/>
      <c r="AS120" s="5"/>
      <c r="AU120" s="5"/>
      <c r="AW120" s="5"/>
      <c r="AY120" s="5"/>
      <c r="BA120" s="5"/>
      <c r="BC120" s="5"/>
      <c r="BE120" s="5"/>
      <c r="BG120" s="5"/>
      <c r="BI120" s="5"/>
      <c r="BK120" s="5"/>
      <c r="BM120" s="5"/>
      <c r="BO120" s="5"/>
      <c r="BQ120" s="5"/>
      <c r="BS120" s="5"/>
      <c r="BU120" s="5"/>
      <c r="BW120" s="5"/>
      <c r="BX120" s="5"/>
      <c r="BY120" s="5"/>
      <c r="BZ120" s="5"/>
      <c r="CA120" s="5"/>
    </row>
    <row r="121" spans="1:79" hidden="1">
      <c r="A121" s="90"/>
      <c r="B121" s="406"/>
      <c r="C121" s="140"/>
      <c r="D121" s="324">
        <f t="shared" si="43"/>
        <v>0</v>
      </c>
      <c r="E121" s="140"/>
      <c r="F121" s="324">
        <f t="shared" si="41"/>
        <v>0</v>
      </c>
      <c r="G121" s="140"/>
      <c r="H121" s="324">
        <f t="shared" si="45"/>
        <v>0</v>
      </c>
      <c r="I121" s="140"/>
      <c r="J121" s="324">
        <f t="shared" si="46"/>
        <v>0</v>
      </c>
      <c r="K121" s="140"/>
      <c r="L121" s="324">
        <f t="shared" si="47"/>
        <v>0</v>
      </c>
      <c r="M121" s="139">
        <f t="shared" ref="M121:M123" si="48">1-C121-E121-G121-I121-K121</f>
        <v>1</v>
      </c>
      <c r="N121" s="324">
        <f t="shared" si="42"/>
        <v>0</v>
      </c>
      <c r="O121" s="229">
        <f t="shared" ref="O121:O123" si="49">SUM(C121,E121,G121,I121,K121,M121)</f>
        <v>1</v>
      </c>
      <c r="P121" s="324">
        <f t="shared" ref="P121:P123" si="50">SUM(D121,F121,H121,J121,L121,N121)</f>
        <v>0</v>
      </c>
      <c r="Y121" s="230"/>
      <c r="Z121" s="230"/>
      <c r="AA121" s="230"/>
      <c r="AB121" s="230"/>
      <c r="AC121" s="230"/>
      <c r="AE121" s="5"/>
      <c r="AG121" s="5"/>
      <c r="AI121" s="5"/>
      <c r="AK121" s="5"/>
      <c r="AM121" s="5"/>
      <c r="AO121" s="5"/>
      <c r="AQ121" s="5"/>
      <c r="AS121" s="5"/>
      <c r="AU121" s="5"/>
      <c r="AW121" s="5"/>
      <c r="AY121" s="5"/>
      <c r="BA121" s="5"/>
      <c r="BC121" s="5"/>
      <c r="BE121" s="5"/>
      <c r="BG121" s="5"/>
      <c r="BI121" s="5"/>
      <c r="BK121" s="5"/>
      <c r="BM121" s="5"/>
      <c r="BO121" s="5"/>
      <c r="BQ121" s="5"/>
      <c r="BS121" s="5"/>
      <c r="BU121" s="5"/>
      <c r="BW121" s="5"/>
      <c r="BX121" s="5"/>
      <c r="BY121" s="5"/>
      <c r="BZ121" s="5"/>
      <c r="CA121" s="5"/>
    </row>
    <row r="122" spans="1:79" hidden="1">
      <c r="A122" s="90"/>
      <c r="B122" s="406"/>
      <c r="C122" s="140"/>
      <c r="D122" s="324">
        <f t="shared" si="43"/>
        <v>0</v>
      </c>
      <c r="E122" s="140"/>
      <c r="F122" s="324">
        <f t="shared" si="41"/>
        <v>0</v>
      </c>
      <c r="G122" s="140"/>
      <c r="H122" s="324">
        <f t="shared" si="45"/>
        <v>0</v>
      </c>
      <c r="I122" s="140"/>
      <c r="J122" s="324">
        <f t="shared" si="46"/>
        <v>0</v>
      </c>
      <c r="K122" s="140"/>
      <c r="L122" s="324">
        <f t="shared" si="47"/>
        <v>0</v>
      </c>
      <c r="M122" s="139">
        <f t="shared" si="48"/>
        <v>1</v>
      </c>
      <c r="N122" s="324">
        <f t="shared" si="42"/>
        <v>0</v>
      </c>
      <c r="O122" s="229">
        <f t="shared" si="49"/>
        <v>1</v>
      </c>
      <c r="P122" s="324">
        <f t="shared" si="50"/>
        <v>0</v>
      </c>
      <c r="Y122" s="230"/>
      <c r="Z122" s="230"/>
      <c r="AA122" s="230"/>
      <c r="AB122" s="230"/>
      <c r="AC122" s="230"/>
      <c r="AE122" s="5"/>
      <c r="AG122" s="5"/>
      <c r="AI122" s="5"/>
      <c r="AK122" s="5"/>
      <c r="AM122" s="5"/>
      <c r="AO122" s="5"/>
      <c r="AQ122" s="5"/>
      <c r="AS122" s="5"/>
      <c r="AU122" s="5"/>
      <c r="AW122" s="5"/>
      <c r="AY122" s="5"/>
      <c r="BA122" s="5"/>
      <c r="BC122" s="5"/>
      <c r="BE122" s="5"/>
      <c r="BG122" s="5"/>
      <c r="BI122" s="5"/>
      <c r="BK122" s="5"/>
      <c r="BM122" s="5"/>
      <c r="BO122" s="5"/>
      <c r="BQ122" s="5"/>
      <c r="BS122" s="5"/>
      <c r="BU122" s="5"/>
      <c r="BW122" s="5"/>
      <c r="BX122" s="5"/>
      <c r="BY122" s="5"/>
      <c r="BZ122" s="5"/>
      <c r="CA122" s="5"/>
    </row>
    <row r="123" spans="1:79" hidden="1">
      <c r="A123" s="90"/>
      <c r="B123" s="406"/>
      <c r="C123" s="140"/>
      <c r="D123" s="324">
        <f t="shared" si="43"/>
        <v>0</v>
      </c>
      <c r="E123" s="140"/>
      <c r="F123" s="324">
        <f t="shared" si="41"/>
        <v>0</v>
      </c>
      <c r="G123" s="140"/>
      <c r="H123" s="324">
        <f t="shared" si="45"/>
        <v>0</v>
      </c>
      <c r="I123" s="140"/>
      <c r="J123" s="324">
        <f t="shared" si="46"/>
        <v>0</v>
      </c>
      <c r="K123" s="140"/>
      <c r="L123" s="324">
        <f t="shared" si="47"/>
        <v>0</v>
      </c>
      <c r="M123" s="139">
        <f t="shared" si="48"/>
        <v>1</v>
      </c>
      <c r="N123" s="324">
        <f t="shared" si="42"/>
        <v>0</v>
      </c>
      <c r="O123" s="229">
        <f t="shared" si="49"/>
        <v>1</v>
      </c>
      <c r="P123" s="324">
        <f t="shared" si="50"/>
        <v>0</v>
      </c>
      <c r="Y123" s="230"/>
      <c r="Z123" s="230"/>
      <c r="AA123" s="230"/>
      <c r="AB123" s="230"/>
      <c r="AC123" s="230"/>
      <c r="AE123" s="5"/>
      <c r="AG123" s="5"/>
      <c r="AI123" s="5"/>
      <c r="AK123" s="5"/>
      <c r="AM123" s="5"/>
      <c r="AO123" s="5"/>
      <c r="AQ123" s="5"/>
      <c r="AS123" s="5"/>
      <c r="AU123" s="5"/>
      <c r="AW123" s="5"/>
      <c r="AY123" s="5"/>
      <c r="BA123" s="5"/>
      <c r="BC123" s="5"/>
      <c r="BE123" s="5"/>
      <c r="BG123" s="5"/>
      <c r="BI123" s="5"/>
      <c r="BK123" s="5"/>
      <c r="BM123" s="5"/>
      <c r="BO123" s="5"/>
      <c r="BQ123" s="5"/>
      <c r="BS123" s="5"/>
      <c r="BU123" s="5"/>
      <c r="BW123" s="5"/>
      <c r="BX123" s="5"/>
      <c r="BY123" s="5"/>
      <c r="BZ123" s="5"/>
      <c r="CA123" s="5"/>
    </row>
    <row r="124" spans="1:79">
      <c r="B124" s="399"/>
      <c r="C124" s="14"/>
      <c r="D124" s="407"/>
      <c r="E124" s="14"/>
      <c r="F124" s="407"/>
      <c r="G124" s="14"/>
      <c r="H124" s="407"/>
      <c r="I124" s="14"/>
      <c r="J124" s="407"/>
      <c r="K124" s="14"/>
      <c r="L124" s="407"/>
      <c r="M124" s="317"/>
      <c r="N124" s="407"/>
      <c r="O124" s="317"/>
      <c r="P124" s="407"/>
      <c r="Y124" s="230"/>
      <c r="Z124" s="230"/>
      <c r="AA124" s="230"/>
      <c r="AB124" s="230"/>
      <c r="AC124" s="230"/>
      <c r="AE124" s="5"/>
      <c r="AG124" s="5"/>
      <c r="AI124" s="5"/>
      <c r="AK124" s="5"/>
      <c r="AM124" s="5"/>
      <c r="AO124" s="5"/>
      <c r="AQ124" s="5"/>
      <c r="AS124" s="5"/>
      <c r="AU124" s="5"/>
      <c r="AW124" s="5"/>
      <c r="AY124" s="5"/>
      <c r="BA124" s="5"/>
      <c r="BC124" s="5"/>
      <c r="BE124" s="5"/>
      <c r="BG124" s="5"/>
      <c r="BI124" s="5"/>
      <c r="BK124" s="5"/>
      <c r="BM124" s="5"/>
      <c r="BO124" s="5"/>
      <c r="BQ124" s="5"/>
      <c r="BS124" s="5"/>
      <c r="BU124" s="5"/>
      <c r="BW124" s="5"/>
      <c r="BX124" s="5"/>
      <c r="BY124" s="5"/>
      <c r="BZ124" s="5"/>
      <c r="CA124" s="5"/>
    </row>
    <row r="125" spans="1:79" ht="28.2" thickBot="1">
      <c r="A125" s="408" t="s">
        <v>164</v>
      </c>
      <c r="B125" s="409">
        <f>SUM(B56:B123)</f>
        <v>0</v>
      </c>
      <c r="C125" s="342" t="e">
        <f>D125/$P$125</f>
        <v>#DIV/0!</v>
      </c>
      <c r="D125" s="409">
        <f>SUM(D56:D123)</f>
        <v>0</v>
      </c>
      <c r="E125" s="342" t="e">
        <f>F125/$P$125</f>
        <v>#DIV/0!</v>
      </c>
      <c r="F125" s="409">
        <f>SUM(F56:F123)</f>
        <v>0</v>
      </c>
      <c r="G125" s="342" t="e">
        <f>H125/$P$125</f>
        <v>#DIV/0!</v>
      </c>
      <c r="H125" s="409">
        <f>SUM(H56:H123)</f>
        <v>0</v>
      </c>
      <c r="I125" s="342" t="e">
        <f>J125/$P$125</f>
        <v>#DIV/0!</v>
      </c>
      <c r="J125" s="409">
        <f>SUM(J56:J123)</f>
        <v>0</v>
      </c>
      <c r="K125" s="342" t="e">
        <f>L125/$P$125</f>
        <v>#DIV/0!</v>
      </c>
      <c r="L125" s="409">
        <f>SUM(L56:L123)</f>
        <v>0</v>
      </c>
      <c r="M125" s="342" t="e">
        <f>N125/$P$125</f>
        <v>#DIV/0!</v>
      </c>
      <c r="N125" s="409">
        <f>SUM(N56:N123)</f>
        <v>0</v>
      </c>
      <c r="O125" s="342" t="e">
        <f>P125/$P$125</f>
        <v>#DIV/0!</v>
      </c>
      <c r="P125" s="409">
        <f>SUM(P56:P123)</f>
        <v>0</v>
      </c>
      <c r="Y125" s="230"/>
      <c r="Z125" s="230"/>
      <c r="AA125" s="230"/>
      <c r="AB125" s="230"/>
      <c r="AC125" s="230"/>
      <c r="AE125" s="5"/>
      <c r="AG125" s="5"/>
      <c r="AI125" s="5"/>
      <c r="AK125" s="5"/>
      <c r="AM125" s="5"/>
      <c r="AO125" s="5"/>
      <c r="AQ125" s="5"/>
      <c r="AS125" s="5"/>
      <c r="AU125" s="5"/>
      <c r="AW125" s="5"/>
      <c r="AY125" s="5"/>
      <c r="BA125" s="5"/>
      <c r="BC125" s="5"/>
      <c r="BE125" s="5"/>
      <c r="BG125" s="5"/>
      <c r="BI125" s="5"/>
      <c r="BK125" s="5"/>
      <c r="BM125" s="5"/>
      <c r="BO125" s="5"/>
      <c r="BQ125" s="5"/>
      <c r="BS125" s="5"/>
      <c r="BU125" s="5"/>
      <c r="BW125" s="5"/>
      <c r="BX125" s="5"/>
      <c r="BY125" s="5"/>
      <c r="BZ125" s="5"/>
      <c r="CA125" s="5"/>
    </row>
    <row r="126" spans="1:79" ht="14.4" thickTop="1">
      <c r="Y126" s="230"/>
      <c r="Z126" s="230"/>
      <c r="AA126" s="230"/>
      <c r="AB126" s="230"/>
      <c r="AC126" s="230"/>
      <c r="AE126" s="5"/>
      <c r="AG126" s="5"/>
      <c r="AI126" s="5"/>
      <c r="AK126" s="5"/>
      <c r="AM126" s="5"/>
      <c r="AO126" s="5"/>
      <c r="AQ126" s="5"/>
      <c r="AS126" s="5"/>
      <c r="AU126" s="5"/>
      <c r="AW126" s="5"/>
      <c r="AY126" s="5"/>
      <c r="BA126" s="5"/>
      <c r="BC126" s="5"/>
      <c r="BE126" s="5"/>
      <c r="BG126" s="5"/>
      <c r="BI126" s="5"/>
      <c r="BK126" s="5"/>
      <c r="BM126" s="5"/>
      <c r="BO126" s="5"/>
      <c r="BQ126" s="5"/>
      <c r="BS126" s="5"/>
      <c r="BU126" s="5"/>
      <c r="BW126" s="5"/>
      <c r="BX126" s="5"/>
      <c r="BY126" s="5"/>
      <c r="BZ126" s="5"/>
      <c r="CA126" s="5"/>
    </row>
    <row r="127" spans="1:79" ht="14.4">
      <c r="M127" s="341" t="s">
        <v>179</v>
      </c>
      <c r="N127" s="318"/>
      <c r="O127" s="311"/>
      <c r="P127" s="332">
        <f>SUM(L125,J125,H125,F125,D125)</f>
        <v>0</v>
      </c>
      <c r="Y127" s="230"/>
      <c r="Z127" s="230"/>
      <c r="AA127" s="230"/>
      <c r="AB127" s="230"/>
      <c r="AC127" s="230"/>
      <c r="AE127" s="5"/>
      <c r="AG127" s="5"/>
      <c r="AI127" s="5"/>
      <c r="AK127" s="5"/>
      <c r="AM127" s="5"/>
      <c r="AO127" s="5"/>
      <c r="AQ127" s="5"/>
      <c r="AS127" s="5"/>
      <c r="AU127" s="5"/>
      <c r="AW127" s="5"/>
      <c r="AY127" s="5"/>
      <c r="BA127" s="5"/>
      <c r="BC127" s="5"/>
      <c r="BE127" s="5"/>
      <c r="BG127" s="5"/>
      <c r="BI127" s="5"/>
      <c r="BK127" s="5"/>
      <c r="BM127" s="5"/>
      <c r="BO127" s="5"/>
      <c r="BQ127" s="5"/>
      <c r="BS127" s="5"/>
      <c r="BU127" s="5"/>
      <c r="BW127" s="5"/>
      <c r="BX127" s="5"/>
      <c r="BY127" s="5"/>
      <c r="BZ127" s="5"/>
      <c r="CA127" s="5"/>
    </row>
    <row r="128" spans="1:79" ht="14.4">
      <c r="M128" s="341" t="s">
        <v>182</v>
      </c>
      <c r="N128" s="319"/>
      <c r="O128" s="311"/>
      <c r="P128" s="319">
        <f>N125</f>
        <v>0</v>
      </c>
      <c r="Y128" s="230"/>
      <c r="Z128" s="230"/>
      <c r="AA128" s="230"/>
      <c r="AB128" s="230"/>
      <c r="AC128" s="230"/>
      <c r="AE128" s="5"/>
      <c r="AG128" s="5"/>
      <c r="AI128" s="5"/>
      <c r="AK128" s="5"/>
      <c r="AM128" s="5"/>
      <c r="AO128" s="5"/>
      <c r="AQ128" s="5"/>
      <c r="AS128" s="5"/>
      <c r="AU128" s="5"/>
      <c r="AW128" s="5"/>
      <c r="AY128" s="5"/>
      <c r="BA128" s="5"/>
      <c r="BC128" s="5"/>
      <c r="BE128" s="5"/>
      <c r="BG128" s="5"/>
      <c r="BI128" s="5"/>
      <c r="BK128" s="5"/>
      <c r="BM128" s="5"/>
      <c r="BO128" s="5"/>
      <c r="BQ128" s="5"/>
      <c r="BS128" s="5"/>
      <c r="BU128" s="5"/>
      <c r="BW128" s="5"/>
      <c r="BX128" s="5"/>
      <c r="BY128" s="5"/>
      <c r="BZ128" s="5"/>
      <c r="CA128" s="5"/>
    </row>
    <row r="129" spans="1:79" ht="18">
      <c r="A129" s="343" t="s">
        <v>173</v>
      </c>
      <c r="B129" s="11"/>
      <c r="C129" s="11"/>
      <c r="D129" s="8"/>
      <c r="E129" s="11"/>
      <c r="F129" s="11"/>
      <c r="G129" s="309" t="e">
        <f>ABS(RIGHT('Rate Application'!L130,4))</f>
        <v>#VALUE!</v>
      </c>
      <c r="H129" s="11"/>
      <c r="I129" s="11"/>
      <c r="J129" s="11"/>
      <c r="K129" s="318"/>
      <c r="L129" s="76"/>
      <c r="M129" s="341" t="s">
        <v>180</v>
      </c>
      <c r="N129" s="319"/>
      <c r="O129" s="311"/>
      <c r="P129" s="331">
        <f>SUM(P127:P128)</f>
        <v>0</v>
      </c>
      <c r="Q129" s="326"/>
      <c r="R129" s="76"/>
      <c r="S129" s="326"/>
      <c r="T129" s="310"/>
      <c r="U129" s="318"/>
      <c r="V129" s="310"/>
      <c r="W129" s="318"/>
      <c r="X129" s="310"/>
      <c r="Y129" s="318"/>
      <c r="Z129" s="230"/>
      <c r="AA129" s="230"/>
      <c r="AB129" s="230"/>
      <c r="AC129" s="230"/>
      <c r="AE129" s="5"/>
      <c r="AG129" s="5"/>
      <c r="AI129" s="5"/>
      <c r="AK129" s="5"/>
      <c r="AM129" s="5"/>
      <c r="AO129" s="5"/>
      <c r="AQ129" s="5"/>
      <c r="AS129" s="5"/>
      <c r="AU129" s="5"/>
      <c r="AW129" s="5"/>
      <c r="AY129" s="5"/>
      <c r="BA129" s="5"/>
      <c r="BC129" s="5"/>
      <c r="BE129" s="5"/>
      <c r="BG129" s="5"/>
      <c r="BI129" s="5"/>
      <c r="BK129" s="5"/>
      <c r="BM129" s="5"/>
      <c r="BO129" s="5"/>
      <c r="BQ129" s="5"/>
      <c r="BS129" s="5"/>
      <c r="BU129" s="5"/>
      <c r="BW129" s="5"/>
      <c r="BX129" s="5"/>
      <c r="BY129" s="5"/>
      <c r="BZ129" s="5"/>
      <c r="CA129" s="5"/>
    </row>
    <row r="130" spans="1:79" ht="14.4">
      <c r="A130" s="556"/>
      <c r="B130" s="556"/>
      <c r="C130" s="556"/>
      <c r="D130" s="556"/>
      <c r="E130" s="556"/>
      <c r="F130" s="556"/>
      <c r="G130" s="556"/>
      <c r="H130" s="11"/>
      <c r="I130" s="234"/>
      <c r="J130" s="234"/>
      <c r="K130" s="319"/>
      <c r="L130" s="234"/>
      <c r="M130" s="319"/>
      <c r="N130" s="234"/>
      <c r="O130" s="319"/>
      <c r="P130" s="234"/>
      <c r="Q130" s="319"/>
      <c r="R130" s="234"/>
      <c r="S130" s="319"/>
      <c r="T130" s="234"/>
      <c r="U130" s="319"/>
      <c r="V130" s="234"/>
      <c r="W130" s="319"/>
      <c r="X130" s="234"/>
      <c r="Y130" s="319"/>
      <c r="Z130" s="234"/>
      <c r="AA130" s="319"/>
      <c r="AB130" s="234"/>
      <c r="AC130" s="319"/>
      <c r="AD130" s="234"/>
      <c r="AE130" s="319"/>
      <c r="AF130" s="234"/>
      <c r="AG130" s="319"/>
      <c r="AH130" s="234"/>
      <c r="AI130" s="319"/>
      <c r="AJ130" s="234"/>
      <c r="AK130" s="319"/>
      <c r="AL130" s="234"/>
      <c r="AM130" s="319"/>
      <c r="AN130" s="234"/>
      <c r="AO130" s="319"/>
      <c r="AP130" s="234"/>
      <c r="AQ130" s="319"/>
      <c r="AR130" s="234"/>
      <c r="AS130" s="319"/>
      <c r="AT130" s="234"/>
      <c r="AU130" s="319"/>
      <c r="AV130" s="234"/>
      <c r="AW130" s="319"/>
      <c r="AX130" s="234"/>
      <c r="AY130" s="319"/>
      <c r="AZ130" s="234"/>
      <c r="BA130" s="319"/>
      <c r="BB130" s="234"/>
      <c r="BC130" s="319"/>
      <c r="BD130" s="234"/>
      <c r="BE130" s="319"/>
      <c r="BF130" s="234"/>
      <c r="BG130" s="319"/>
      <c r="BH130" s="234"/>
      <c r="BI130" s="319"/>
      <c r="BJ130" s="234"/>
      <c r="BK130" s="5"/>
      <c r="BM130" s="5"/>
      <c r="BO130" s="319"/>
      <c r="BP130" s="234"/>
      <c r="BQ130" s="319"/>
      <c r="BR130" s="311"/>
      <c r="BS130" s="319"/>
      <c r="BT130" s="311"/>
      <c r="BU130" s="319"/>
      <c r="BV130" s="311"/>
      <c r="BW130" s="319"/>
    </row>
    <row r="131" spans="1:79">
      <c r="A131" s="95"/>
      <c r="B131" s="20"/>
      <c r="C131" s="20"/>
      <c r="D131" s="20"/>
      <c r="E131" s="20"/>
      <c r="F131" s="20"/>
      <c r="G131" s="20"/>
      <c r="H131" s="14"/>
      <c r="I131" s="161"/>
      <c r="J131" s="161"/>
      <c r="K131" s="320"/>
      <c r="L131" s="161"/>
      <c r="M131" s="320"/>
      <c r="N131" s="161"/>
      <c r="O131" s="320"/>
      <c r="P131" s="161"/>
      <c r="Q131" s="320"/>
      <c r="R131" s="161"/>
      <c r="S131" s="320"/>
      <c r="T131" s="161"/>
      <c r="U131" s="320"/>
      <c r="V131" s="161"/>
      <c r="W131" s="320"/>
      <c r="X131" s="161"/>
      <c r="Y131" s="320"/>
      <c r="Z131" s="161"/>
      <c r="AA131" s="320"/>
      <c r="AB131" s="161"/>
      <c r="AC131" s="320"/>
      <c r="AD131" s="161"/>
      <c r="AE131" s="320"/>
      <c r="AF131" s="161"/>
      <c r="AG131" s="320"/>
      <c r="AH131" s="161"/>
      <c r="AI131" s="320"/>
      <c r="AJ131" s="161"/>
      <c r="AK131" s="320"/>
      <c r="AL131" s="161"/>
      <c r="AM131" s="320"/>
      <c r="AN131" s="161"/>
      <c r="AO131" s="320"/>
      <c r="AP131" s="161"/>
      <c r="AQ131" s="320"/>
      <c r="AR131" s="161"/>
      <c r="AS131" s="320"/>
      <c r="AT131" s="161"/>
      <c r="AU131" s="320"/>
      <c r="AV131" s="161"/>
      <c r="AW131" s="320"/>
      <c r="AX131" s="161"/>
      <c r="AY131" s="320"/>
      <c r="AZ131" s="161"/>
      <c r="BA131" s="320"/>
      <c r="BB131" s="161"/>
      <c r="BC131" s="320"/>
      <c r="BD131" s="161"/>
      <c r="BE131" s="320"/>
      <c r="BF131" s="161"/>
      <c r="BG131" s="320"/>
      <c r="BH131" s="161"/>
      <c r="BI131" s="320"/>
      <c r="BJ131" s="161"/>
      <c r="BK131" s="5"/>
      <c r="BM131" s="5"/>
      <c r="BO131" s="320"/>
      <c r="BP131" s="161"/>
      <c r="BQ131" s="320"/>
      <c r="BR131" s="312"/>
      <c r="BS131" s="319"/>
      <c r="BT131" s="311"/>
      <c r="BU131" s="319"/>
      <c r="BV131" s="311"/>
      <c r="BW131" s="319"/>
    </row>
    <row r="132" spans="1:79">
      <c r="A132" s="20"/>
      <c r="B132" s="20"/>
      <c r="C132" s="20"/>
      <c r="D132" s="20"/>
      <c r="E132" s="20"/>
      <c r="F132" s="20"/>
      <c r="G132" s="20"/>
      <c r="H132" s="14"/>
      <c r="I132" s="161"/>
      <c r="J132" s="161"/>
      <c r="K132" s="320"/>
      <c r="L132" s="161"/>
      <c r="M132" s="320"/>
      <c r="N132" s="161"/>
      <c r="O132" s="320"/>
      <c r="P132" s="161"/>
      <c r="Q132" s="320"/>
      <c r="R132" s="161"/>
      <c r="S132" s="320"/>
      <c r="T132" s="161"/>
      <c r="U132" s="320"/>
      <c r="V132" s="161"/>
      <c r="W132" s="320"/>
      <c r="X132" s="161"/>
      <c r="Y132" s="320"/>
      <c r="Z132" s="161"/>
      <c r="AA132" s="320"/>
      <c r="AB132" s="161"/>
      <c r="AC132" s="320"/>
      <c r="AD132" s="161"/>
      <c r="AE132" s="320"/>
      <c r="AF132" s="161"/>
      <c r="AG132" s="320"/>
      <c r="AH132" s="161"/>
      <c r="AI132" s="320"/>
      <c r="AJ132" s="161"/>
      <c r="AK132" s="320"/>
      <c r="AL132" s="161"/>
      <c r="AM132" s="320"/>
      <c r="AN132" s="161"/>
      <c r="AO132" s="320"/>
      <c r="AP132" s="161"/>
      <c r="AQ132" s="320"/>
      <c r="AR132" s="161"/>
      <c r="AS132" s="320"/>
      <c r="AT132" s="161"/>
      <c r="AU132" s="320"/>
      <c r="AV132" s="161"/>
      <c r="AW132" s="320"/>
      <c r="AX132" s="161"/>
      <c r="AY132" s="320"/>
      <c r="AZ132" s="161"/>
      <c r="BA132" s="320"/>
      <c r="BB132" s="161"/>
      <c r="BC132" s="320"/>
      <c r="BD132" s="161"/>
      <c r="BE132" s="320"/>
      <c r="BF132" s="161"/>
      <c r="BG132" s="320"/>
      <c r="BH132" s="161"/>
      <c r="BI132" s="320"/>
      <c r="BJ132" s="161"/>
      <c r="BK132" s="320"/>
      <c r="BL132" s="161"/>
      <c r="BM132" s="320"/>
      <c r="BN132" s="161"/>
      <c r="BO132" s="320"/>
      <c r="BP132" s="161"/>
      <c r="BQ132" s="320"/>
      <c r="BR132" s="312"/>
      <c r="BS132" s="319"/>
      <c r="BT132" s="311"/>
      <c r="BU132" s="319"/>
      <c r="BV132" s="311"/>
      <c r="BW132" s="319"/>
    </row>
    <row r="133" spans="1:79">
      <c r="A133" s="20"/>
      <c r="B133" s="20"/>
      <c r="C133" s="20"/>
      <c r="D133" s="20"/>
      <c r="E133" s="20"/>
      <c r="F133" s="20"/>
      <c r="G133" s="20"/>
      <c r="H133" s="14"/>
      <c r="I133" s="161"/>
      <c r="J133" s="161"/>
      <c r="K133" s="320"/>
      <c r="L133" s="161"/>
      <c r="M133" s="320"/>
      <c r="N133" s="161"/>
      <c r="O133" s="320"/>
      <c r="P133" s="161"/>
      <c r="Q133" s="320"/>
      <c r="R133" s="161"/>
      <c r="S133" s="320"/>
      <c r="T133" s="161"/>
      <c r="U133" s="320"/>
      <c r="V133" s="161"/>
      <c r="W133" s="320"/>
      <c r="X133" s="161"/>
      <c r="Y133" s="320"/>
      <c r="Z133" s="161"/>
      <c r="AA133" s="320"/>
      <c r="AB133" s="161"/>
      <c r="AC133" s="320"/>
      <c r="AD133" s="161"/>
      <c r="AE133" s="320"/>
      <c r="AF133" s="161"/>
      <c r="AG133" s="320"/>
      <c r="AH133" s="161"/>
      <c r="AI133" s="320"/>
      <c r="AJ133" s="161"/>
      <c r="AK133" s="320"/>
      <c r="AL133" s="161"/>
      <c r="AM133" s="320"/>
      <c r="AN133" s="161"/>
      <c r="AO133" s="320"/>
      <c r="AP133" s="161"/>
      <c r="AQ133" s="320"/>
      <c r="AR133" s="161"/>
      <c r="AS133" s="320"/>
      <c r="AT133" s="161"/>
      <c r="AU133" s="320"/>
      <c r="AV133" s="161"/>
      <c r="AW133" s="320"/>
      <c r="AX133" s="161"/>
      <c r="AY133" s="320"/>
      <c r="AZ133" s="161"/>
      <c r="BA133" s="320"/>
      <c r="BB133" s="161"/>
      <c r="BC133" s="320"/>
      <c r="BD133" s="161"/>
      <c r="BE133" s="320"/>
      <c r="BF133" s="161"/>
      <c r="BG133" s="320"/>
      <c r="BH133" s="161"/>
      <c r="BI133" s="320"/>
      <c r="BJ133" s="161"/>
      <c r="BK133" s="320"/>
      <c r="BL133" s="161"/>
      <c r="BM133" s="320"/>
      <c r="BN133" s="161"/>
      <c r="BO133" s="320"/>
      <c r="BP133" s="161"/>
      <c r="BQ133" s="320"/>
      <c r="BR133" s="312"/>
      <c r="BS133" s="319"/>
      <c r="BT133" s="311"/>
      <c r="BU133" s="319"/>
      <c r="BV133" s="311"/>
      <c r="BW133" s="319"/>
    </row>
    <row r="134" spans="1:79">
      <c r="A134" s="11"/>
      <c r="B134" s="11"/>
      <c r="C134" s="11"/>
      <c r="D134" s="11"/>
      <c r="E134" s="11"/>
      <c r="F134" s="11"/>
      <c r="G134" s="11"/>
      <c r="H134" s="14"/>
      <c r="I134" s="161"/>
      <c r="J134" s="161"/>
      <c r="K134" s="320"/>
      <c r="L134" s="161"/>
      <c r="M134" s="320"/>
      <c r="N134" s="161"/>
      <c r="O134" s="320"/>
      <c r="P134" s="161"/>
      <c r="Q134" s="320"/>
      <c r="R134" s="161"/>
      <c r="S134" s="320"/>
      <c r="T134" s="161"/>
      <c r="U134" s="320"/>
      <c r="V134" s="161"/>
      <c r="W134" s="320"/>
      <c r="X134" s="161"/>
      <c r="Y134" s="320"/>
      <c r="Z134" s="161"/>
      <c r="AA134" s="320"/>
      <c r="AB134" s="161"/>
      <c r="AC134" s="320"/>
      <c r="AD134" s="161"/>
      <c r="AE134" s="320"/>
      <c r="AF134" s="161"/>
      <c r="AG134" s="320"/>
      <c r="AH134" s="161"/>
      <c r="AI134" s="320"/>
      <c r="AJ134" s="161"/>
      <c r="AK134" s="320"/>
      <c r="AL134" s="161"/>
      <c r="AM134" s="320"/>
      <c r="AN134" s="161"/>
      <c r="AO134" s="320"/>
      <c r="AP134" s="161"/>
      <c r="AQ134" s="320"/>
      <c r="AR134" s="161"/>
      <c r="AS134" s="320"/>
      <c r="AT134" s="161"/>
      <c r="AU134" s="320"/>
      <c r="AV134" s="161"/>
      <c r="AW134" s="320"/>
      <c r="AX134" s="161"/>
      <c r="AY134" s="320"/>
      <c r="AZ134" s="161"/>
      <c r="BA134" s="320"/>
      <c r="BB134" s="161"/>
      <c r="BC134" s="320"/>
      <c r="BD134" s="161"/>
      <c r="BE134" s="320"/>
      <c r="BF134" s="161"/>
      <c r="BG134" s="320"/>
      <c r="BH134" s="161"/>
      <c r="BI134" s="320"/>
      <c r="BJ134" s="161"/>
      <c r="BK134" s="320"/>
      <c r="BL134" s="161"/>
      <c r="BM134" s="320"/>
      <c r="BN134" s="161"/>
      <c r="BO134" s="320"/>
      <c r="BP134" s="161"/>
      <c r="BQ134" s="320"/>
      <c r="BR134" s="313"/>
      <c r="BS134" s="319"/>
      <c r="BT134" s="311"/>
      <c r="BU134" s="319"/>
      <c r="BV134" s="311"/>
      <c r="BW134" s="319"/>
    </row>
    <row r="135" spans="1:79" ht="15.6">
      <c r="A135" s="113"/>
      <c r="B135" s="116"/>
      <c r="C135" s="116"/>
      <c r="D135" s="116"/>
      <c r="E135" s="116"/>
      <c r="F135" s="116"/>
      <c r="G135" s="117"/>
      <c r="H135" s="14"/>
      <c r="I135" s="14"/>
      <c r="J135" s="14"/>
      <c r="K135" s="111"/>
      <c r="L135" s="14"/>
      <c r="M135" s="111"/>
      <c r="N135" s="14"/>
      <c r="O135" s="111"/>
      <c r="P135" s="14"/>
      <c r="Q135" s="111"/>
      <c r="R135" s="14"/>
      <c r="S135" s="111"/>
      <c r="T135" s="14"/>
      <c r="U135" s="111"/>
      <c r="V135" s="14"/>
      <c r="W135" s="111"/>
      <c r="X135" s="14"/>
      <c r="Y135" s="111"/>
      <c r="Z135" s="14"/>
      <c r="AA135" s="111"/>
      <c r="AB135" s="14"/>
      <c r="AC135" s="111"/>
      <c r="AD135" s="14"/>
      <c r="AE135" s="111"/>
      <c r="AF135" s="14"/>
      <c r="AG135" s="111"/>
      <c r="AH135" s="14"/>
      <c r="AI135" s="111"/>
      <c r="AJ135" s="14"/>
      <c r="AK135" s="111"/>
      <c r="AL135" s="14"/>
      <c r="AM135" s="111"/>
      <c r="AN135" s="14"/>
      <c r="AO135" s="111"/>
      <c r="AP135" s="14"/>
      <c r="AQ135" s="111"/>
      <c r="AR135" s="14"/>
      <c r="AS135" s="111"/>
      <c r="AT135" s="14"/>
      <c r="AU135" s="111"/>
      <c r="AV135" s="14"/>
      <c r="AW135" s="111"/>
      <c r="AX135" s="14"/>
      <c r="AY135" s="111"/>
      <c r="AZ135" s="14"/>
      <c r="BA135" s="111"/>
      <c r="BB135" s="14"/>
      <c r="BC135" s="111"/>
      <c r="BD135" s="14"/>
      <c r="BE135" s="111"/>
      <c r="BF135" s="14"/>
      <c r="BG135" s="111"/>
      <c r="BH135" s="14"/>
      <c r="BI135" s="111"/>
      <c r="BJ135" s="14"/>
      <c r="BK135" s="111"/>
      <c r="BL135" s="14"/>
      <c r="BM135" s="111"/>
      <c r="BN135" s="14"/>
      <c r="BO135" s="111"/>
      <c r="BP135" s="14"/>
      <c r="BQ135" s="111"/>
      <c r="BR135" s="314"/>
      <c r="BS135" s="318"/>
      <c r="BT135" s="310"/>
      <c r="BU135" s="318"/>
      <c r="BV135" s="310"/>
      <c r="BW135" s="318"/>
    </row>
    <row r="136" spans="1:79">
      <c r="A136" s="108"/>
      <c r="B136" s="96"/>
      <c r="C136" s="96"/>
      <c r="D136" s="96"/>
      <c r="E136" s="96"/>
      <c r="F136" s="96"/>
      <c r="G136" s="96"/>
      <c r="H136" s="96"/>
      <c r="I136" s="96"/>
      <c r="J136" s="544" t="str">
        <f>C53</f>
        <v>Service 1</v>
      </c>
      <c r="K136" s="545"/>
      <c r="L136" s="544" t="str">
        <f>E53</f>
        <v>Service 2</v>
      </c>
      <c r="M136" s="545"/>
      <c r="N136" s="544" t="str">
        <f>G53</f>
        <v>Service 3</v>
      </c>
      <c r="O136" s="545"/>
      <c r="P136" s="544" t="str">
        <f>I53</f>
        <v>Service 4</v>
      </c>
      <c r="Q136" s="545"/>
      <c r="R136" s="544" t="str">
        <f>K53</f>
        <v>Service 5</v>
      </c>
      <c r="S136" s="545"/>
      <c r="T136" s="544" t="s">
        <v>61</v>
      </c>
      <c r="U136" s="545"/>
      <c r="V136" s="570" t="s">
        <v>73</v>
      </c>
      <c r="W136" s="571"/>
      <c r="X136" s="566" t="s">
        <v>175</v>
      </c>
      <c r="Y136" s="567"/>
      <c r="Z136" s="230"/>
      <c r="AA136" s="230"/>
      <c r="AB136" s="230"/>
      <c r="AC136" s="230"/>
      <c r="AE136" s="5"/>
      <c r="AG136" s="5"/>
      <c r="AI136" s="5"/>
      <c r="AK136" s="5"/>
      <c r="AM136" s="5"/>
      <c r="AO136" s="5"/>
      <c r="AQ136" s="5"/>
      <c r="AS136" s="5"/>
      <c r="AU136" s="5"/>
      <c r="AW136" s="5"/>
      <c r="AY136" s="5"/>
      <c r="BA136" s="5"/>
      <c r="BC136" s="5"/>
      <c r="BE136" s="5"/>
      <c r="BG136" s="5"/>
      <c r="BI136" s="5"/>
      <c r="BK136" s="5"/>
      <c r="BM136" s="5"/>
      <c r="BO136" s="5"/>
      <c r="BQ136" s="5"/>
      <c r="BS136" s="5"/>
      <c r="BU136" s="5"/>
      <c r="BW136" s="5"/>
      <c r="BX136" s="5"/>
      <c r="BY136" s="5"/>
      <c r="BZ136" s="5"/>
      <c r="CA136" s="5"/>
    </row>
    <row r="137" spans="1:79" s="417" customFormat="1" ht="39" customHeight="1">
      <c r="A137" s="414"/>
      <c r="B137" s="415"/>
      <c r="C137" s="415"/>
      <c r="D137" s="415"/>
      <c r="E137" s="415"/>
      <c r="F137" s="415"/>
      <c r="G137" s="415"/>
      <c r="H137" s="415"/>
      <c r="I137" s="415"/>
      <c r="J137" s="568">
        <f>C54</f>
        <v>0</v>
      </c>
      <c r="K137" s="569"/>
      <c r="L137" s="534">
        <f>Information!K67</f>
        <v>0</v>
      </c>
      <c r="M137" s="561"/>
      <c r="N137" s="534">
        <f>Information!K68</f>
        <v>0</v>
      </c>
      <c r="O137" s="561"/>
      <c r="P137" s="534">
        <f>Information!K69</f>
        <v>0</v>
      </c>
      <c r="Q137" s="561"/>
      <c r="R137" s="542">
        <f>Information!K70</f>
        <v>0</v>
      </c>
      <c r="S137" s="543"/>
      <c r="T137" s="542" t="s">
        <v>216</v>
      </c>
      <c r="U137" s="543"/>
      <c r="V137" s="534" t="s">
        <v>176</v>
      </c>
      <c r="W137" s="561"/>
      <c r="X137" s="534" t="s">
        <v>177</v>
      </c>
      <c r="Y137" s="561"/>
      <c r="Z137" s="416"/>
      <c r="AA137" s="416"/>
      <c r="AB137" s="416"/>
      <c r="AC137" s="416"/>
    </row>
    <row r="138" spans="1:79" ht="39" customHeight="1">
      <c r="A138" s="274" t="s">
        <v>74</v>
      </c>
      <c r="B138" s="275" t="s">
        <v>27</v>
      </c>
      <c r="C138" s="275" t="s">
        <v>215</v>
      </c>
      <c r="D138" s="275" t="s">
        <v>91</v>
      </c>
      <c r="E138" s="275" t="s">
        <v>71</v>
      </c>
      <c r="F138" s="275" t="s">
        <v>72</v>
      </c>
      <c r="G138" s="275" t="s">
        <v>28</v>
      </c>
      <c r="H138" s="276" t="s">
        <v>29</v>
      </c>
      <c r="I138" s="277" t="s">
        <v>174</v>
      </c>
      <c r="J138" s="98" t="s">
        <v>25</v>
      </c>
      <c r="K138" s="321" t="s">
        <v>10</v>
      </c>
      <c r="L138" s="98" t="s">
        <v>25</v>
      </c>
      <c r="M138" s="321" t="s">
        <v>10</v>
      </c>
      <c r="N138" s="98" t="s">
        <v>25</v>
      </c>
      <c r="O138" s="321" t="s">
        <v>10</v>
      </c>
      <c r="P138" s="98" t="s">
        <v>25</v>
      </c>
      <c r="Q138" s="321" t="s">
        <v>10</v>
      </c>
      <c r="R138" s="98" t="s">
        <v>25</v>
      </c>
      <c r="S138" s="321" t="s">
        <v>10</v>
      </c>
      <c r="T138" s="315" t="s">
        <v>25</v>
      </c>
      <c r="U138" s="327" t="s">
        <v>10</v>
      </c>
      <c r="V138" s="315" t="s">
        <v>25</v>
      </c>
      <c r="W138" s="327" t="s">
        <v>10</v>
      </c>
      <c r="X138" s="315" t="s">
        <v>25</v>
      </c>
      <c r="Y138" s="327" t="s">
        <v>10</v>
      </c>
      <c r="Z138" s="230"/>
      <c r="AA138" s="230"/>
      <c r="AB138" s="230"/>
      <c r="AC138" s="230"/>
      <c r="AE138" s="5"/>
      <c r="AG138" s="5"/>
      <c r="AI138" s="5"/>
      <c r="AK138" s="5"/>
      <c r="AM138" s="5"/>
      <c r="AO138" s="5"/>
      <c r="AQ138" s="5"/>
      <c r="AS138" s="5"/>
      <c r="AU138" s="5"/>
      <c r="AW138" s="5"/>
      <c r="AY138" s="5"/>
      <c r="BA138" s="5"/>
      <c r="BC138" s="5"/>
      <c r="BE138" s="5"/>
      <c r="BG138" s="5"/>
      <c r="BI138" s="5"/>
      <c r="BK138" s="5"/>
      <c r="BM138" s="5"/>
      <c r="BO138" s="5"/>
      <c r="BQ138" s="5"/>
      <c r="BS138" s="5"/>
      <c r="BU138" s="5"/>
      <c r="BW138" s="5"/>
      <c r="BX138" s="5"/>
      <c r="BY138" s="5"/>
      <c r="BZ138" s="5"/>
      <c r="CA138" s="5"/>
    </row>
    <row r="139" spans="1:79">
      <c r="A139" s="99"/>
      <c r="B139" s="100"/>
      <c r="C139" s="100"/>
      <c r="D139" s="228"/>
      <c r="E139" s="273">
        <f>D139</f>
        <v>0</v>
      </c>
      <c r="F139" s="273" t="str">
        <f>IF(D139&gt;0,D139+H139-1,"")</f>
        <v/>
      </c>
      <c r="G139" s="101"/>
      <c r="H139" s="102"/>
      <c r="I139" s="103" t="str">
        <f>IFERROR(IF($G$1&gt;F139,0,G139/H139),"")</f>
        <v/>
      </c>
      <c r="J139" s="138"/>
      <c r="K139" s="322" t="str">
        <f t="shared" ref="K139:W140" si="51">IFERROR(($I139*J139),"")</f>
        <v/>
      </c>
      <c r="L139" s="138"/>
      <c r="M139" s="322" t="str">
        <f t="shared" si="51"/>
        <v/>
      </c>
      <c r="N139" s="138"/>
      <c r="O139" s="322" t="str">
        <f t="shared" si="51"/>
        <v/>
      </c>
      <c r="P139" s="138"/>
      <c r="Q139" s="322" t="str">
        <f t="shared" si="51"/>
        <v/>
      </c>
      <c r="R139" s="138"/>
      <c r="S139" s="322" t="str">
        <f t="shared" si="51"/>
        <v/>
      </c>
      <c r="T139" s="139">
        <f>1-V139-J139-L139-N139-P139-R139</f>
        <v>1</v>
      </c>
      <c r="U139" s="322" t="str">
        <f t="shared" si="51"/>
        <v/>
      </c>
      <c r="V139" s="140"/>
      <c r="W139" s="322" t="str">
        <f t="shared" si="51"/>
        <v/>
      </c>
      <c r="X139" s="229">
        <f>SUM(J139,L139,N139,P139,R139,V139,T139)</f>
        <v>1</v>
      </c>
      <c r="Y139" s="324">
        <f>SUM(K139,M139,O139,Q139,S139,W139,U139)</f>
        <v>0</v>
      </c>
      <c r="Z139" s="230"/>
      <c r="AA139" s="230"/>
      <c r="AB139" s="230"/>
      <c r="AC139" s="230"/>
      <c r="AE139" s="5"/>
      <c r="AG139" s="5"/>
      <c r="AI139" s="5"/>
      <c r="AK139" s="5"/>
      <c r="AM139" s="5"/>
      <c r="AO139" s="5"/>
      <c r="AQ139" s="5"/>
      <c r="AS139" s="5"/>
      <c r="AU139" s="5"/>
      <c r="AW139" s="5"/>
      <c r="AY139" s="5"/>
      <c r="BA139" s="5"/>
      <c r="BC139" s="5"/>
      <c r="BE139" s="5"/>
      <c r="BG139" s="5"/>
      <c r="BI139" s="5"/>
      <c r="BK139" s="5"/>
      <c r="BM139" s="5"/>
      <c r="BO139" s="5"/>
      <c r="BQ139" s="5"/>
      <c r="BS139" s="5"/>
      <c r="BU139" s="5"/>
      <c r="BW139" s="5"/>
      <c r="BX139" s="5"/>
      <c r="BY139" s="5"/>
      <c r="BZ139" s="5"/>
      <c r="CA139" s="5"/>
    </row>
    <row r="140" spans="1:79">
      <c r="A140" s="99"/>
      <c r="B140" s="100"/>
      <c r="C140" s="100"/>
      <c r="D140" s="228"/>
      <c r="E140" s="273">
        <f t="shared" ref="E140:E203" si="52">D140</f>
        <v>0</v>
      </c>
      <c r="F140" s="273" t="str">
        <f t="shared" ref="F140:F203" si="53">IF(D140&gt;0,D140+H140-1,"")</f>
        <v/>
      </c>
      <c r="G140" s="101"/>
      <c r="H140" s="102"/>
      <c r="I140" s="103" t="str">
        <f t="shared" ref="I140:I203" si="54">IFERROR(IF($G$1&gt;F140,0,G140/H140),"")</f>
        <v/>
      </c>
      <c r="J140" s="138"/>
      <c r="K140" s="322" t="str">
        <f t="shared" si="51"/>
        <v/>
      </c>
      <c r="L140" s="138"/>
      <c r="M140" s="322" t="str">
        <f t="shared" ref="M140" si="55">IFERROR(($I140*L140),"")</f>
        <v/>
      </c>
      <c r="N140" s="138"/>
      <c r="O140" s="322" t="str">
        <f t="shared" ref="O140:O203" si="56">IFERROR(($I140*N140),"")</f>
        <v/>
      </c>
      <c r="P140" s="138"/>
      <c r="Q140" s="322" t="str">
        <f t="shared" ref="Q140:Q203" si="57">IFERROR(($I140*P140),"")</f>
        <v/>
      </c>
      <c r="R140" s="138"/>
      <c r="S140" s="322" t="str">
        <f t="shared" ref="S140:S203" si="58">IFERROR(($I140*R140),"")</f>
        <v/>
      </c>
      <c r="T140" s="139">
        <f t="shared" ref="T140:T203" si="59">1-V140-J140-L140-N140-P140-R140</f>
        <v>1</v>
      </c>
      <c r="U140" s="322" t="str">
        <f t="shared" ref="U140" si="60">IFERROR(($I140*T140),"")</f>
        <v/>
      </c>
      <c r="V140" s="140"/>
      <c r="W140" s="322" t="str">
        <f t="shared" ref="W140" si="61">IFERROR(($I140*V140),"")</f>
        <v/>
      </c>
      <c r="X140" s="229">
        <f t="shared" ref="X140:X203" si="62">SUM(J140,L140,N140,P140,R140,V140,T140)</f>
        <v>1</v>
      </c>
      <c r="Y140" s="324">
        <f t="shared" ref="Y140:Y203" si="63">SUM(K140,M140,O140,Q140,S140,W140,U140)</f>
        <v>0</v>
      </c>
      <c r="Z140" s="230"/>
      <c r="AA140" s="230"/>
      <c r="AB140" s="230"/>
      <c r="AC140" s="230"/>
      <c r="AE140" s="5"/>
      <c r="AG140" s="5"/>
      <c r="AI140" s="5"/>
      <c r="AK140" s="5"/>
      <c r="AM140" s="5"/>
      <c r="AO140" s="5"/>
      <c r="AQ140" s="5"/>
      <c r="AS140" s="5"/>
      <c r="AU140" s="5"/>
      <c r="AW140" s="5"/>
      <c r="AY140" s="5"/>
      <c r="BA140" s="5"/>
      <c r="BC140" s="5"/>
      <c r="BE140" s="5"/>
      <c r="BG140" s="5"/>
      <c r="BI140" s="5"/>
      <c r="BK140" s="5"/>
      <c r="BM140" s="5"/>
      <c r="BO140" s="5"/>
      <c r="BQ140" s="5"/>
      <c r="BS140" s="5"/>
      <c r="BU140" s="5"/>
      <c r="BW140" s="5"/>
      <c r="BX140" s="5"/>
      <c r="BY140" s="5"/>
      <c r="BZ140" s="5"/>
      <c r="CA140" s="5"/>
    </row>
    <row r="141" spans="1:79">
      <c r="A141" s="99"/>
      <c r="B141" s="100"/>
      <c r="C141" s="100"/>
      <c r="D141" s="228"/>
      <c r="E141" s="273">
        <f t="shared" si="52"/>
        <v>0</v>
      </c>
      <c r="F141" s="273" t="str">
        <f t="shared" si="53"/>
        <v/>
      </c>
      <c r="G141" s="101"/>
      <c r="H141" s="102"/>
      <c r="I141" s="103" t="str">
        <f t="shared" si="54"/>
        <v/>
      </c>
      <c r="J141" s="138"/>
      <c r="K141" s="322" t="str">
        <f>IFERROR(($I141*J141),"")</f>
        <v/>
      </c>
      <c r="L141" s="138"/>
      <c r="M141" s="322" t="str">
        <f>IFERROR(($I141*L141),"")</f>
        <v/>
      </c>
      <c r="N141" s="138"/>
      <c r="O141" s="322" t="str">
        <f t="shared" si="56"/>
        <v/>
      </c>
      <c r="P141" s="138"/>
      <c r="Q141" s="322" t="str">
        <f t="shared" si="57"/>
        <v/>
      </c>
      <c r="R141" s="138"/>
      <c r="S141" s="322" t="str">
        <f t="shared" si="58"/>
        <v/>
      </c>
      <c r="T141" s="139">
        <f t="shared" si="59"/>
        <v>1</v>
      </c>
      <c r="U141" s="322" t="str">
        <f t="shared" ref="U141" si="64">IFERROR(($I141*T141),"")</f>
        <v/>
      </c>
      <c r="V141" s="140"/>
      <c r="W141" s="322" t="str">
        <f t="shared" ref="W141" si="65">IFERROR(($I141*V141),"")</f>
        <v/>
      </c>
      <c r="X141" s="229">
        <f t="shared" si="62"/>
        <v>1</v>
      </c>
      <c r="Y141" s="324">
        <f t="shared" si="63"/>
        <v>0</v>
      </c>
      <c r="Z141" s="230"/>
      <c r="AA141" s="230"/>
      <c r="AB141" s="230"/>
      <c r="AC141" s="230"/>
      <c r="AE141" s="5"/>
      <c r="AG141" s="5"/>
      <c r="AI141" s="5"/>
      <c r="AK141" s="5"/>
      <c r="AM141" s="5"/>
      <c r="AO141" s="5"/>
      <c r="AQ141" s="5"/>
      <c r="AS141" s="5"/>
      <c r="AU141" s="5"/>
      <c r="AW141" s="5"/>
      <c r="AY141" s="5"/>
      <c r="BA141" s="5"/>
      <c r="BC141" s="5"/>
      <c r="BE141" s="5"/>
      <c r="BG141" s="5"/>
      <c r="BI141" s="5"/>
      <c r="BK141" s="5"/>
      <c r="BM141" s="5"/>
      <c r="BO141" s="5"/>
      <c r="BQ141" s="5"/>
      <c r="BS141" s="5"/>
      <c r="BU141" s="5"/>
      <c r="BW141" s="5"/>
      <c r="BX141" s="5"/>
      <c r="BY141" s="5"/>
      <c r="BZ141" s="5"/>
      <c r="CA141" s="5"/>
    </row>
    <row r="142" spans="1:79">
      <c r="A142" s="99"/>
      <c r="B142" s="100"/>
      <c r="C142" s="100"/>
      <c r="D142" s="228"/>
      <c r="E142" s="273">
        <f t="shared" si="52"/>
        <v>0</v>
      </c>
      <c r="F142" s="273" t="str">
        <f t="shared" si="53"/>
        <v/>
      </c>
      <c r="G142" s="101"/>
      <c r="H142" s="102"/>
      <c r="I142" s="103" t="str">
        <f t="shared" si="54"/>
        <v/>
      </c>
      <c r="J142" s="138"/>
      <c r="K142" s="322" t="str">
        <f t="shared" ref="K142:K205" si="66">IFERROR(($I142*J142),"")</f>
        <v/>
      </c>
      <c r="L142" s="138"/>
      <c r="M142" s="322" t="str">
        <f t="shared" ref="M142:M205" si="67">IFERROR(($I142*L142),"")</f>
        <v/>
      </c>
      <c r="N142" s="138"/>
      <c r="O142" s="322" t="str">
        <f t="shared" si="56"/>
        <v/>
      </c>
      <c r="P142" s="138"/>
      <c r="Q142" s="322" t="str">
        <f t="shared" si="57"/>
        <v/>
      </c>
      <c r="R142" s="138"/>
      <c r="S142" s="322" t="str">
        <f t="shared" si="58"/>
        <v/>
      </c>
      <c r="T142" s="139">
        <f t="shared" si="59"/>
        <v>1</v>
      </c>
      <c r="U142" s="322" t="str">
        <f t="shared" ref="U142" si="68">IFERROR(($I142*T142),"")</f>
        <v/>
      </c>
      <c r="V142" s="140"/>
      <c r="W142" s="322" t="str">
        <f t="shared" ref="W142" si="69">IFERROR(($I142*V142),"")</f>
        <v/>
      </c>
      <c r="X142" s="229">
        <f t="shared" si="62"/>
        <v>1</v>
      </c>
      <c r="Y142" s="324">
        <f t="shared" si="63"/>
        <v>0</v>
      </c>
      <c r="Z142" s="230"/>
      <c r="AA142" s="230"/>
      <c r="AB142" s="230"/>
      <c r="AC142" s="230"/>
      <c r="AE142" s="5"/>
      <c r="AG142" s="5"/>
      <c r="AI142" s="5"/>
      <c r="AK142" s="5"/>
      <c r="AM142" s="5"/>
      <c r="AO142" s="5"/>
      <c r="AQ142" s="5"/>
      <c r="AS142" s="5"/>
      <c r="AU142" s="5"/>
      <c r="AW142" s="5"/>
      <c r="AY142" s="5"/>
      <c r="BA142" s="5"/>
      <c r="BC142" s="5"/>
      <c r="BE142" s="5"/>
      <c r="BG142" s="5"/>
      <c r="BI142" s="5"/>
      <c r="BK142" s="5"/>
      <c r="BM142" s="5"/>
      <c r="BO142" s="5"/>
      <c r="BQ142" s="5"/>
      <c r="BS142" s="5"/>
      <c r="BU142" s="5"/>
      <c r="BW142" s="5"/>
      <c r="BX142" s="5"/>
      <c r="BY142" s="5"/>
      <c r="BZ142" s="5"/>
      <c r="CA142" s="5"/>
    </row>
    <row r="143" spans="1:79">
      <c r="A143" s="99"/>
      <c r="B143" s="100"/>
      <c r="C143" s="100"/>
      <c r="D143" s="228"/>
      <c r="E143" s="273">
        <f t="shared" si="52"/>
        <v>0</v>
      </c>
      <c r="F143" s="273" t="str">
        <f t="shared" si="53"/>
        <v/>
      </c>
      <c r="G143" s="101"/>
      <c r="H143" s="102"/>
      <c r="I143" s="103" t="str">
        <f t="shared" si="54"/>
        <v/>
      </c>
      <c r="J143" s="138"/>
      <c r="K143" s="322" t="str">
        <f t="shared" si="66"/>
        <v/>
      </c>
      <c r="L143" s="138"/>
      <c r="M143" s="322" t="str">
        <f t="shared" si="67"/>
        <v/>
      </c>
      <c r="N143" s="138"/>
      <c r="O143" s="322" t="str">
        <f t="shared" si="56"/>
        <v/>
      </c>
      <c r="P143" s="138"/>
      <c r="Q143" s="322" t="str">
        <f t="shared" si="57"/>
        <v/>
      </c>
      <c r="R143" s="138"/>
      <c r="S143" s="322" t="str">
        <f t="shared" si="58"/>
        <v/>
      </c>
      <c r="T143" s="139">
        <f t="shared" si="59"/>
        <v>1</v>
      </c>
      <c r="U143" s="322" t="str">
        <f t="shared" ref="U143" si="70">IFERROR(($I143*T143),"")</f>
        <v/>
      </c>
      <c r="V143" s="140"/>
      <c r="W143" s="322" t="str">
        <f t="shared" ref="W143" si="71">IFERROR(($I143*V143),"")</f>
        <v/>
      </c>
      <c r="X143" s="229">
        <f t="shared" si="62"/>
        <v>1</v>
      </c>
      <c r="Y143" s="324">
        <f t="shared" si="63"/>
        <v>0</v>
      </c>
      <c r="Z143" s="230"/>
      <c r="AA143" s="230"/>
      <c r="AB143" s="230"/>
      <c r="AC143" s="230"/>
      <c r="AE143" s="5"/>
      <c r="AG143" s="5"/>
      <c r="AI143" s="5"/>
      <c r="AK143" s="5"/>
      <c r="AM143" s="5"/>
      <c r="AO143" s="5"/>
      <c r="AQ143" s="5"/>
      <c r="AS143" s="5"/>
      <c r="AU143" s="5"/>
      <c r="AW143" s="5"/>
      <c r="AY143" s="5"/>
      <c r="BA143" s="5"/>
      <c r="BC143" s="5"/>
      <c r="BE143" s="5"/>
      <c r="BG143" s="5"/>
      <c r="BI143" s="5"/>
      <c r="BK143" s="5"/>
      <c r="BM143" s="5"/>
      <c r="BO143" s="5"/>
      <c r="BQ143" s="5"/>
      <c r="BS143" s="5"/>
      <c r="BU143" s="5"/>
      <c r="BW143" s="5"/>
      <c r="BX143" s="5"/>
      <c r="BY143" s="5"/>
      <c r="BZ143" s="5"/>
      <c r="CA143" s="5"/>
    </row>
    <row r="144" spans="1:79">
      <c r="A144" s="99"/>
      <c r="B144" s="100"/>
      <c r="C144" s="100"/>
      <c r="D144" s="228"/>
      <c r="E144" s="273">
        <f t="shared" si="52"/>
        <v>0</v>
      </c>
      <c r="F144" s="273" t="str">
        <f t="shared" si="53"/>
        <v/>
      </c>
      <c r="G144" s="101"/>
      <c r="H144" s="102"/>
      <c r="I144" s="103" t="str">
        <f t="shared" si="54"/>
        <v/>
      </c>
      <c r="J144" s="138"/>
      <c r="K144" s="322" t="str">
        <f t="shared" si="66"/>
        <v/>
      </c>
      <c r="L144" s="138"/>
      <c r="M144" s="322" t="str">
        <f t="shared" si="67"/>
        <v/>
      </c>
      <c r="N144" s="138"/>
      <c r="O144" s="322" t="str">
        <f t="shared" si="56"/>
        <v/>
      </c>
      <c r="P144" s="138"/>
      <c r="Q144" s="322" t="str">
        <f t="shared" si="57"/>
        <v/>
      </c>
      <c r="R144" s="138"/>
      <c r="S144" s="322" t="str">
        <f t="shared" si="58"/>
        <v/>
      </c>
      <c r="T144" s="139">
        <f t="shared" si="59"/>
        <v>1</v>
      </c>
      <c r="U144" s="322" t="str">
        <f t="shared" ref="U144" si="72">IFERROR(($I144*T144),"")</f>
        <v/>
      </c>
      <c r="V144" s="140"/>
      <c r="W144" s="322" t="str">
        <f t="shared" ref="W144" si="73">IFERROR(($I144*V144),"")</f>
        <v/>
      </c>
      <c r="X144" s="229">
        <f t="shared" si="62"/>
        <v>1</v>
      </c>
      <c r="Y144" s="324">
        <f t="shared" si="63"/>
        <v>0</v>
      </c>
      <c r="Z144" s="230"/>
      <c r="AA144" s="230"/>
      <c r="AB144" s="230"/>
      <c r="AC144" s="230"/>
      <c r="AE144" s="5"/>
      <c r="AG144" s="5"/>
      <c r="AI144" s="5"/>
      <c r="AK144" s="5"/>
      <c r="AM144" s="5"/>
      <c r="AO144" s="5"/>
      <c r="AQ144" s="5"/>
      <c r="AS144" s="5"/>
      <c r="AU144" s="5"/>
      <c r="AW144" s="5"/>
      <c r="AY144" s="5"/>
      <c r="BA144" s="5"/>
      <c r="BC144" s="5"/>
      <c r="BE144" s="5"/>
      <c r="BG144" s="5"/>
      <c r="BI144" s="5"/>
      <c r="BK144" s="5"/>
      <c r="BM144" s="5"/>
      <c r="BO144" s="5"/>
      <c r="BQ144" s="5"/>
      <c r="BS144" s="5"/>
      <c r="BU144" s="5"/>
      <c r="BW144" s="5"/>
      <c r="BX144" s="5"/>
      <c r="BY144" s="5"/>
      <c r="BZ144" s="5"/>
      <c r="CA144" s="5"/>
    </row>
    <row r="145" spans="1:79">
      <c r="A145" s="99"/>
      <c r="B145" s="100"/>
      <c r="C145" s="100"/>
      <c r="D145" s="228"/>
      <c r="E145" s="273">
        <f t="shared" si="52"/>
        <v>0</v>
      </c>
      <c r="F145" s="273" t="str">
        <f t="shared" si="53"/>
        <v/>
      </c>
      <c r="G145" s="101"/>
      <c r="H145" s="102"/>
      <c r="I145" s="103" t="str">
        <f t="shared" si="54"/>
        <v/>
      </c>
      <c r="J145" s="138"/>
      <c r="K145" s="322" t="str">
        <f t="shared" si="66"/>
        <v/>
      </c>
      <c r="L145" s="138"/>
      <c r="M145" s="322" t="str">
        <f t="shared" si="67"/>
        <v/>
      </c>
      <c r="N145" s="138"/>
      <c r="O145" s="322" t="str">
        <f t="shared" si="56"/>
        <v/>
      </c>
      <c r="P145" s="138"/>
      <c r="Q145" s="322" t="str">
        <f t="shared" si="57"/>
        <v/>
      </c>
      <c r="R145" s="138"/>
      <c r="S145" s="322" t="str">
        <f t="shared" si="58"/>
        <v/>
      </c>
      <c r="T145" s="139">
        <f t="shared" si="59"/>
        <v>1</v>
      </c>
      <c r="U145" s="322" t="str">
        <f t="shared" ref="U145" si="74">IFERROR(($I145*T145),"")</f>
        <v/>
      </c>
      <c r="V145" s="140"/>
      <c r="W145" s="322" t="str">
        <f t="shared" ref="W145" si="75">IFERROR(($I145*V145),"")</f>
        <v/>
      </c>
      <c r="X145" s="229">
        <f t="shared" si="62"/>
        <v>1</v>
      </c>
      <c r="Y145" s="324">
        <f t="shared" si="63"/>
        <v>0</v>
      </c>
      <c r="Z145" s="230"/>
      <c r="AA145" s="230"/>
      <c r="AB145" s="230"/>
      <c r="AC145" s="230"/>
      <c r="AE145" s="5"/>
      <c r="AG145" s="5"/>
      <c r="AI145" s="5"/>
      <c r="AK145" s="5"/>
      <c r="AM145" s="5"/>
      <c r="AO145" s="5"/>
      <c r="AQ145" s="5"/>
      <c r="AS145" s="5"/>
      <c r="AU145" s="5"/>
      <c r="AW145" s="5"/>
      <c r="AY145" s="5"/>
      <c r="BA145" s="5"/>
      <c r="BC145" s="5"/>
      <c r="BE145" s="5"/>
      <c r="BG145" s="5"/>
      <c r="BI145" s="5"/>
      <c r="BK145" s="5"/>
      <c r="BM145" s="5"/>
      <c r="BO145" s="5"/>
      <c r="BQ145" s="5"/>
      <c r="BS145" s="5"/>
      <c r="BU145" s="5"/>
      <c r="BW145" s="5"/>
      <c r="BX145" s="5"/>
      <c r="BY145" s="5"/>
      <c r="BZ145" s="5"/>
      <c r="CA145" s="5"/>
    </row>
    <row r="146" spans="1:79">
      <c r="A146" s="99"/>
      <c r="B146" s="100"/>
      <c r="C146" s="100"/>
      <c r="D146" s="228"/>
      <c r="E146" s="273">
        <f t="shared" si="52"/>
        <v>0</v>
      </c>
      <c r="F146" s="273" t="str">
        <f t="shared" si="53"/>
        <v/>
      </c>
      <c r="G146" s="101"/>
      <c r="H146" s="102"/>
      <c r="I146" s="103" t="str">
        <f t="shared" si="54"/>
        <v/>
      </c>
      <c r="J146" s="138"/>
      <c r="K146" s="322" t="str">
        <f t="shared" si="66"/>
        <v/>
      </c>
      <c r="L146" s="138"/>
      <c r="M146" s="322" t="str">
        <f t="shared" si="67"/>
        <v/>
      </c>
      <c r="N146" s="138"/>
      <c r="O146" s="322" t="str">
        <f t="shared" si="56"/>
        <v/>
      </c>
      <c r="P146" s="138"/>
      <c r="Q146" s="322" t="str">
        <f t="shared" si="57"/>
        <v/>
      </c>
      <c r="R146" s="138"/>
      <c r="S146" s="322" t="str">
        <f t="shared" si="58"/>
        <v/>
      </c>
      <c r="T146" s="139">
        <f t="shared" si="59"/>
        <v>1</v>
      </c>
      <c r="U146" s="322" t="str">
        <f t="shared" ref="U146" si="76">IFERROR(($I146*T146),"")</f>
        <v/>
      </c>
      <c r="V146" s="140"/>
      <c r="W146" s="322" t="str">
        <f t="shared" ref="W146" si="77">IFERROR(($I146*V146),"")</f>
        <v/>
      </c>
      <c r="X146" s="229">
        <f t="shared" si="62"/>
        <v>1</v>
      </c>
      <c r="Y146" s="324">
        <f t="shared" si="63"/>
        <v>0</v>
      </c>
      <c r="Z146" s="230"/>
      <c r="AA146" s="230"/>
      <c r="AB146" s="230"/>
      <c r="AC146" s="230"/>
      <c r="AE146" s="5"/>
      <c r="AG146" s="5"/>
      <c r="AI146" s="5"/>
      <c r="AK146" s="5"/>
      <c r="AM146" s="5"/>
      <c r="AO146" s="5"/>
      <c r="AQ146" s="5"/>
      <c r="AS146" s="5"/>
      <c r="AU146" s="5"/>
      <c r="AW146" s="5"/>
      <c r="AY146" s="5"/>
      <c r="BA146" s="5"/>
      <c r="BC146" s="5"/>
      <c r="BE146" s="5"/>
      <c r="BG146" s="5"/>
      <c r="BI146" s="5"/>
      <c r="BK146" s="5"/>
      <c r="BM146" s="5"/>
      <c r="BO146" s="5"/>
      <c r="BQ146" s="5"/>
      <c r="BS146" s="5"/>
      <c r="BU146" s="5"/>
      <c r="BW146" s="5"/>
      <c r="BX146" s="5"/>
      <c r="BY146" s="5"/>
      <c r="BZ146" s="5"/>
      <c r="CA146" s="5"/>
    </row>
    <row r="147" spans="1:79">
      <c r="A147" s="99"/>
      <c r="B147" s="100"/>
      <c r="C147" s="100"/>
      <c r="D147" s="228"/>
      <c r="E147" s="273">
        <f t="shared" si="52"/>
        <v>0</v>
      </c>
      <c r="F147" s="273" t="str">
        <f t="shared" si="53"/>
        <v/>
      </c>
      <c r="G147" s="101"/>
      <c r="H147" s="102"/>
      <c r="I147" s="103" t="str">
        <f t="shared" si="54"/>
        <v/>
      </c>
      <c r="J147" s="138"/>
      <c r="K147" s="322" t="str">
        <f t="shared" si="66"/>
        <v/>
      </c>
      <c r="L147" s="138"/>
      <c r="M147" s="322" t="str">
        <f t="shared" si="67"/>
        <v/>
      </c>
      <c r="N147" s="138"/>
      <c r="O147" s="322" t="str">
        <f t="shared" si="56"/>
        <v/>
      </c>
      <c r="P147" s="138"/>
      <c r="Q147" s="322" t="str">
        <f t="shared" si="57"/>
        <v/>
      </c>
      <c r="R147" s="138"/>
      <c r="S147" s="322" t="str">
        <f t="shared" si="58"/>
        <v/>
      </c>
      <c r="T147" s="139">
        <f t="shared" si="59"/>
        <v>1</v>
      </c>
      <c r="U147" s="322" t="str">
        <f t="shared" ref="U147" si="78">IFERROR(($I147*T147),"")</f>
        <v/>
      </c>
      <c r="V147" s="140"/>
      <c r="W147" s="322" t="str">
        <f t="shared" ref="W147" si="79">IFERROR(($I147*V147),"")</f>
        <v/>
      </c>
      <c r="X147" s="229">
        <f t="shared" si="62"/>
        <v>1</v>
      </c>
      <c r="Y147" s="324">
        <f t="shared" si="63"/>
        <v>0</v>
      </c>
      <c r="Z147" s="230"/>
      <c r="AA147" s="230"/>
      <c r="AB147" s="230"/>
      <c r="AC147" s="230"/>
      <c r="AE147" s="5"/>
      <c r="AG147" s="5"/>
      <c r="AI147" s="5"/>
      <c r="AK147" s="5"/>
      <c r="AM147" s="5"/>
      <c r="AO147" s="5"/>
      <c r="AQ147" s="5"/>
      <c r="AS147" s="5"/>
      <c r="AU147" s="5"/>
      <c r="AW147" s="5"/>
      <c r="AY147" s="5"/>
      <c r="BA147" s="5"/>
      <c r="BC147" s="5"/>
      <c r="BE147" s="5"/>
      <c r="BG147" s="5"/>
      <c r="BI147" s="5"/>
      <c r="BK147" s="5"/>
      <c r="BM147" s="5"/>
      <c r="BO147" s="5"/>
      <c r="BQ147" s="5"/>
      <c r="BS147" s="5"/>
      <c r="BU147" s="5"/>
      <c r="BW147" s="5"/>
      <c r="BX147" s="5"/>
      <c r="BY147" s="5"/>
      <c r="BZ147" s="5"/>
      <c r="CA147" s="5"/>
    </row>
    <row r="148" spans="1:79">
      <c r="A148" s="99"/>
      <c r="B148" s="100"/>
      <c r="C148" s="100"/>
      <c r="D148" s="228"/>
      <c r="E148" s="273">
        <f t="shared" si="52"/>
        <v>0</v>
      </c>
      <c r="F148" s="273" t="str">
        <f t="shared" si="53"/>
        <v/>
      </c>
      <c r="G148" s="101"/>
      <c r="H148" s="102"/>
      <c r="I148" s="103" t="str">
        <f t="shared" si="54"/>
        <v/>
      </c>
      <c r="J148" s="138"/>
      <c r="K148" s="322" t="str">
        <f t="shared" si="66"/>
        <v/>
      </c>
      <c r="L148" s="138"/>
      <c r="M148" s="322" t="str">
        <f t="shared" si="67"/>
        <v/>
      </c>
      <c r="N148" s="138"/>
      <c r="O148" s="322" t="str">
        <f t="shared" si="56"/>
        <v/>
      </c>
      <c r="P148" s="138"/>
      <c r="Q148" s="322" t="str">
        <f t="shared" si="57"/>
        <v/>
      </c>
      <c r="R148" s="138"/>
      <c r="S148" s="322" t="str">
        <f t="shared" si="58"/>
        <v/>
      </c>
      <c r="T148" s="139">
        <f t="shared" si="59"/>
        <v>1</v>
      </c>
      <c r="U148" s="322" t="str">
        <f t="shared" ref="U148" si="80">IFERROR(($I148*T148),"")</f>
        <v/>
      </c>
      <c r="V148" s="140"/>
      <c r="W148" s="322" t="str">
        <f t="shared" ref="W148" si="81">IFERROR(($I148*V148),"")</f>
        <v/>
      </c>
      <c r="X148" s="229">
        <f t="shared" si="62"/>
        <v>1</v>
      </c>
      <c r="Y148" s="324">
        <f t="shared" si="63"/>
        <v>0</v>
      </c>
      <c r="Z148" s="230"/>
      <c r="AA148" s="230"/>
      <c r="AB148" s="230"/>
      <c r="AC148" s="230"/>
      <c r="AE148" s="5"/>
      <c r="AG148" s="5"/>
      <c r="AI148" s="5"/>
      <c r="AK148" s="5"/>
      <c r="AM148" s="5"/>
      <c r="AO148" s="5"/>
      <c r="AQ148" s="5"/>
      <c r="AS148" s="5"/>
      <c r="AU148" s="5"/>
      <c r="AW148" s="5"/>
      <c r="AY148" s="5"/>
      <c r="BA148" s="5"/>
      <c r="BC148" s="5"/>
      <c r="BE148" s="5"/>
      <c r="BG148" s="5"/>
      <c r="BI148" s="5"/>
      <c r="BK148" s="5"/>
      <c r="BM148" s="5"/>
      <c r="BO148" s="5"/>
      <c r="BQ148" s="5"/>
      <c r="BS148" s="5"/>
      <c r="BU148" s="5"/>
      <c r="BW148" s="5"/>
      <c r="BX148" s="5"/>
      <c r="BY148" s="5"/>
      <c r="BZ148" s="5"/>
      <c r="CA148" s="5"/>
    </row>
    <row r="149" spans="1:79">
      <c r="A149" s="99"/>
      <c r="B149" s="100"/>
      <c r="C149" s="100"/>
      <c r="D149" s="228"/>
      <c r="E149" s="273">
        <f t="shared" si="52"/>
        <v>0</v>
      </c>
      <c r="F149" s="273" t="str">
        <f t="shared" si="53"/>
        <v/>
      </c>
      <c r="G149" s="101"/>
      <c r="H149" s="102"/>
      <c r="I149" s="103" t="str">
        <f t="shared" si="54"/>
        <v/>
      </c>
      <c r="J149" s="138"/>
      <c r="K149" s="322" t="str">
        <f t="shared" si="66"/>
        <v/>
      </c>
      <c r="L149" s="138"/>
      <c r="M149" s="322" t="str">
        <f t="shared" si="67"/>
        <v/>
      </c>
      <c r="N149" s="138"/>
      <c r="O149" s="322" t="str">
        <f t="shared" si="56"/>
        <v/>
      </c>
      <c r="P149" s="138"/>
      <c r="Q149" s="322" t="str">
        <f t="shared" si="57"/>
        <v/>
      </c>
      <c r="R149" s="138"/>
      <c r="S149" s="322" t="str">
        <f t="shared" si="58"/>
        <v/>
      </c>
      <c r="T149" s="139">
        <f t="shared" si="59"/>
        <v>1</v>
      </c>
      <c r="U149" s="322" t="str">
        <f t="shared" ref="U149" si="82">IFERROR(($I149*T149),"")</f>
        <v/>
      </c>
      <c r="V149" s="140"/>
      <c r="W149" s="322" t="str">
        <f t="shared" ref="W149" si="83">IFERROR(($I149*V149),"")</f>
        <v/>
      </c>
      <c r="X149" s="229">
        <f t="shared" si="62"/>
        <v>1</v>
      </c>
      <c r="Y149" s="324">
        <f t="shared" si="63"/>
        <v>0</v>
      </c>
      <c r="Z149" s="230"/>
      <c r="AA149" s="230"/>
      <c r="AB149" s="230"/>
      <c r="AC149" s="230"/>
      <c r="AE149" s="5"/>
      <c r="AG149" s="5"/>
      <c r="AI149" s="5"/>
      <c r="AK149" s="5"/>
      <c r="AM149" s="5"/>
      <c r="AO149" s="5"/>
      <c r="AQ149" s="5"/>
      <c r="AS149" s="5"/>
      <c r="AU149" s="5"/>
      <c r="AW149" s="5"/>
      <c r="AY149" s="5"/>
      <c r="BA149" s="5"/>
      <c r="BC149" s="5"/>
      <c r="BE149" s="5"/>
      <c r="BG149" s="5"/>
      <c r="BI149" s="5"/>
      <c r="BK149" s="5"/>
      <c r="BM149" s="5"/>
      <c r="BO149" s="5"/>
      <c r="BQ149" s="5"/>
      <c r="BS149" s="5"/>
      <c r="BU149" s="5"/>
      <c r="BW149" s="5"/>
      <c r="BX149" s="5"/>
      <c r="BY149" s="5"/>
      <c r="BZ149" s="5"/>
      <c r="CA149" s="5"/>
    </row>
    <row r="150" spans="1:79" hidden="1">
      <c r="A150" s="99"/>
      <c r="B150" s="100"/>
      <c r="C150" s="100"/>
      <c r="D150" s="228"/>
      <c r="E150" s="273">
        <f t="shared" si="52"/>
        <v>0</v>
      </c>
      <c r="F150" s="273" t="str">
        <f t="shared" si="53"/>
        <v/>
      </c>
      <c r="G150" s="101"/>
      <c r="H150" s="102"/>
      <c r="I150" s="103" t="str">
        <f t="shared" si="54"/>
        <v/>
      </c>
      <c r="J150" s="138"/>
      <c r="K150" s="322" t="str">
        <f t="shared" si="66"/>
        <v/>
      </c>
      <c r="L150" s="138"/>
      <c r="M150" s="322" t="str">
        <f t="shared" si="67"/>
        <v/>
      </c>
      <c r="N150" s="138"/>
      <c r="O150" s="322" t="str">
        <f t="shared" si="56"/>
        <v/>
      </c>
      <c r="P150" s="138"/>
      <c r="Q150" s="322" t="str">
        <f t="shared" si="57"/>
        <v/>
      </c>
      <c r="R150" s="138"/>
      <c r="S150" s="322" t="str">
        <f t="shared" si="58"/>
        <v/>
      </c>
      <c r="T150" s="139">
        <f t="shared" si="59"/>
        <v>1</v>
      </c>
      <c r="U150" s="322" t="str">
        <f t="shared" ref="U150" si="84">IFERROR(($I150*T150),"")</f>
        <v/>
      </c>
      <c r="V150" s="140"/>
      <c r="W150" s="322" t="str">
        <f t="shared" ref="W150" si="85">IFERROR(($I150*V150),"")</f>
        <v/>
      </c>
      <c r="X150" s="229">
        <f t="shared" si="62"/>
        <v>1</v>
      </c>
      <c r="Y150" s="324">
        <f t="shared" si="63"/>
        <v>0</v>
      </c>
      <c r="Z150" s="230"/>
      <c r="AA150" s="230"/>
      <c r="AB150" s="230"/>
      <c r="AC150" s="230"/>
      <c r="AE150" s="5"/>
      <c r="AG150" s="5"/>
      <c r="AI150" s="5"/>
      <c r="AK150" s="5"/>
      <c r="AM150" s="5"/>
      <c r="AO150" s="5"/>
      <c r="AQ150" s="5"/>
      <c r="AS150" s="5"/>
      <c r="AU150" s="5"/>
      <c r="AW150" s="5"/>
      <c r="AY150" s="5"/>
      <c r="BA150" s="5"/>
      <c r="BC150" s="5"/>
      <c r="BE150" s="5"/>
      <c r="BG150" s="5"/>
      <c r="BI150" s="5"/>
      <c r="BK150" s="5"/>
      <c r="BM150" s="5"/>
      <c r="BO150" s="5"/>
      <c r="BQ150" s="5"/>
      <c r="BS150" s="5"/>
      <c r="BU150" s="5"/>
      <c r="BW150" s="5"/>
      <c r="BX150" s="5"/>
      <c r="BY150" s="5"/>
      <c r="BZ150" s="5"/>
      <c r="CA150" s="5"/>
    </row>
    <row r="151" spans="1:79" hidden="1">
      <c r="A151" s="99"/>
      <c r="B151" s="100"/>
      <c r="C151" s="100"/>
      <c r="D151" s="228"/>
      <c r="E151" s="273">
        <f t="shared" si="52"/>
        <v>0</v>
      </c>
      <c r="F151" s="273" t="str">
        <f t="shared" si="53"/>
        <v/>
      </c>
      <c r="G151" s="101"/>
      <c r="H151" s="102"/>
      <c r="I151" s="103" t="str">
        <f t="shared" si="54"/>
        <v/>
      </c>
      <c r="J151" s="138"/>
      <c r="K151" s="322" t="str">
        <f t="shared" si="66"/>
        <v/>
      </c>
      <c r="L151" s="138"/>
      <c r="M151" s="322" t="str">
        <f t="shared" si="67"/>
        <v/>
      </c>
      <c r="N151" s="138"/>
      <c r="O151" s="322" t="str">
        <f t="shared" si="56"/>
        <v/>
      </c>
      <c r="P151" s="138"/>
      <c r="Q151" s="322" t="str">
        <f t="shared" si="57"/>
        <v/>
      </c>
      <c r="R151" s="138"/>
      <c r="S151" s="322" t="str">
        <f t="shared" si="58"/>
        <v/>
      </c>
      <c r="T151" s="139">
        <f t="shared" si="59"/>
        <v>1</v>
      </c>
      <c r="U151" s="322" t="str">
        <f t="shared" ref="U151" si="86">IFERROR(($I151*T151),"")</f>
        <v/>
      </c>
      <c r="V151" s="140"/>
      <c r="W151" s="322" t="str">
        <f t="shared" ref="W151" si="87">IFERROR(($I151*V151),"")</f>
        <v/>
      </c>
      <c r="X151" s="229">
        <f t="shared" si="62"/>
        <v>1</v>
      </c>
      <c r="Y151" s="324">
        <f t="shared" si="63"/>
        <v>0</v>
      </c>
      <c r="Z151" s="230"/>
      <c r="AA151" s="230"/>
      <c r="AB151" s="230"/>
      <c r="AC151" s="230"/>
      <c r="AE151" s="5"/>
      <c r="AG151" s="5"/>
      <c r="AI151" s="5"/>
      <c r="AK151" s="5"/>
      <c r="AM151" s="5"/>
      <c r="AO151" s="5"/>
      <c r="AQ151" s="5"/>
      <c r="AS151" s="5"/>
      <c r="AU151" s="5"/>
      <c r="AW151" s="5"/>
      <c r="AY151" s="5"/>
      <c r="BA151" s="5"/>
      <c r="BC151" s="5"/>
      <c r="BE151" s="5"/>
      <c r="BG151" s="5"/>
      <c r="BI151" s="5"/>
      <c r="BK151" s="5"/>
      <c r="BM151" s="5"/>
      <c r="BO151" s="5"/>
      <c r="BQ151" s="5"/>
      <c r="BS151" s="5"/>
      <c r="BU151" s="5"/>
      <c r="BW151" s="5"/>
      <c r="BX151" s="5"/>
      <c r="BY151" s="5"/>
      <c r="BZ151" s="5"/>
      <c r="CA151" s="5"/>
    </row>
    <row r="152" spans="1:79" hidden="1">
      <c r="A152" s="99"/>
      <c r="B152" s="100"/>
      <c r="C152" s="100"/>
      <c r="D152" s="228"/>
      <c r="E152" s="273">
        <f t="shared" si="52"/>
        <v>0</v>
      </c>
      <c r="F152" s="273" t="str">
        <f t="shared" si="53"/>
        <v/>
      </c>
      <c r="G152" s="101"/>
      <c r="H152" s="102"/>
      <c r="I152" s="103" t="str">
        <f t="shared" si="54"/>
        <v/>
      </c>
      <c r="J152" s="138"/>
      <c r="K152" s="322" t="str">
        <f t="shared" si="66"/>
        <v/>
      </c>
      <c r="L152" s="138"/>
      <c r="M152" s="322" t="str">
        <f t="shared" si="67"/>
        <v/>
      </c>
      <c r="N152" s="138"/>
      <c r="O152" s="322" t="str">
        <f t="shared" si="56"/>
        <v/>
      </c>
      <c r="P152" s="138"/>
      <c r="Q152" s="322" t="str">
        <f t="shared" si="57"/>
        <v/>
      </c>
      <c r="R152" s="138"/>
      <c r="S152" s="322" t="str">
        <f t="shared" si="58"/>
        <v/>
      </c>
      <c r="T152" s="139">
        <f t="shared" si="59"/>
        <v>1</v>
      </c>
      <c r="U152" s="322" t="str">
        <f t="shared" ref="U152" si="88">IFERROR(($I152*T152),"")</f>
        <v/>
      </c>
      <c r="V152" s="140"/>
      <c r="W152" s="322" t="str">
        <f t="shared" ref="W152" si="89">IFERROR(($I152*V152),"")</f>
        <v/>
      </c>
      <c r="X152" s="229">
        <f t="shared" si="62"/>
        <v>1</v>
      </c>
      <c r="Y152" s="324">
        <f t="shared" si="63"/>
        <v>0</v>
      </c>
      <c r="Z152" s="230"/>
      <c r="AA152" s="230"/>
      <c r="AB152" s="230"/>
      <c r="AC152" s="230"/>
      <c r="AE152" s="5"/>
      <c r="AG152" s="5"/>
      <c r="AI152" s="5"/>
      <c r="AK152" s="5"/>
      <c r="AM152" s="5"/>
      <c r="AO152" s="5"/>
      <c r="AQ152" s="5"/>
      <c r="AS152" s="5"/>
      <c r="AU152" s="5"/>
      <c r="AW152" s="5"/>
      <c r="AY152" s="5"/>
      <c r="BA152" s="5"/>
      <c r="BC152" s="5"/>
      <c r="BE152" s="5"/>
      <c r="BG152" s="5"/>
      <c r="BI152" s="5"/>
      <c r="BK152" s="5"/>
      <c r="BM152" s="5"/>
      <c r="BO152" s="5"/>
      <c r="BQ152" s="5"/>
      <c r="BS152" s="5"/>
      <c r="BU152" s="5"/>
      <c r="BW152" s="5"/>
      <c r="BX152" s="5"/>
      <c r="BY152" s="5"/>
      <c r="BZ152" s="5"/>
      <c r="CA152" s="5"/>
    </row>
    <row r="153" spans="1:79" hidden="1">
      <c r="A153" s="99"/>
      <c r="B153" s="100"/>
      <c r="C153" s="100"/>
      <c r="D153" s="228"/>
      <c r="E153" s="273">
        <f t="shared" si="52"/>
        <v>0</v>
      </c>
      <c r="F153" s="273" t="str">
        <f t="shared" si="53"/>
        <v/>
      </c>
      <c r="G153" s="101"/>
      <c r="H153" s="102"/>
      <c r="I153" s="103" t="str">
        <f t="shared" si="54"/>
        <v/>
      </c>
      <c r="J153" s="138"/>
      <c r="K153" s="322" t="str">
        <f t="shared" si="66"/>
        <v/>
      </c>
      <c r="L153" s="138"/>
      <c r="M153" s="322" t="str">
        <f t="shared" si="67"/>
        <v/>
      </c>
      <c r="N153" s="138"/>
      <c r="O153" s="322" t="str">
        <f t="shared" si="56"/>
        <v/>
      </c>
      <c r="P153" s="138"/>
      <c r="Q153" s="322" t="str">
        <f t="shared" si="57"/>
        <v/>
      </c>
      <c r="R153" s="138"/>
      <c r="S153" s="322" t="str">
        <f t="shared" si="58"/>
        <v/>
      </c>
      <c r="T153" s="139">
        <f t="shared" si="59"/>
        <v>1</v>
      </c>
      <c r="U153" s="322" t="str">
        <f t="shared" ref="U153" si="90">IFERROR(($I153*T153),"")</f>
        <v/>
      </c>
      <c r="V153" s="140"/>
      <c r="W153" s="322" t="str">
        <f t="shared" ref="W153" si="91">IFERROR(($I153*V153),"")</f>
        <v/>
      </c>
      <c r="X153" s="229">
        <f t="shared" si="62"/>
        <v>1</v>
      </c>
      <c r="Y153" s="324">
        <f t="shared" si="63"/>
        <v>0</v>
      </c>
      <c r="Z153" s="230"/>
      <c r="AA153" s="230"/>
      <c r="AB153" s="230"/>
      <c r="AC153" s="230"/>
      <c r="AE153" s="5"/>
      <c r="AG153" s="5"/>
      <c r="AI153" s="5"/>
      <c r="AK153" s="5"/>
      <c r="AM153" s="5"/>
      <c r="AO153" s="5"/>
      <c r="AQ153" s="5"/>
      <c r="AS153" s="5"/>
      <c r="AU153" s="5"/>
      <c r="AW153" s="5"/>
      <c r="AY153" s="5"/>
      <c r="BA153" s="5"/>
      <c r="BC153" s="5"/>
      <c r="BE153" s="5"/>
      <c r="BG153" s="5"/>
      <c r="BI153" s="5"/>
      <c r="BK153" s="5"/>
      <c r="BM153" s="5"/>
      <c r="BO153" s="5"/>
      <c r="BQ153" s="5"/>
      <c r="BS153" s="5"/>
      <c r="BU153" s="5"/>
      <c r="BW153" s="5"/>
      <c r="BX153" s="5"/>
      <c r="BY153" s="5"/>
      <c r="BZ153" s="5"/>
      <c r="CA153" s="5"/>
    </row>
    <row r="154" spans="1:79" hidden="1">
      <c r="A154" s="99"/>
      <c r="B154" s="100"/>
      <c r="C154" s="100"/>
      <c r="D154" s="228"/>
      <c r="E154" s="273">
        <f t="shared" si="52"/>
        <v>0</v>
      </c>
      <c r="F154" s="273" t="str">
        <f t="shared" si="53"/>
        <v/>
      </c>
      <c r="G154" s="101"/>
      <c r="H154" s="102"/>
      <c r="I154" s="103" t="str">
        <f t="shared" si="54"/>
        <v/>
      </c>
      <c r="J154" s="138"/>
      <c r="K154" s="322" t="str">
        <f t="shared" si="66"/>
        <v/>
      </c>
      <c r="L154" s="138"/>
      <c r="M154" s="322" t="str">
        <f t="shared" si="67"/>
        <v/>
      </c>
      <c r="N154" s="138"/>
      <c r="O154" s="322" t="str">
        <f t="shared" si="56"/>
        <v/>
      </c>
      <c r="P154" s="138"/>
      <c r="Q154" s="322" t="str">
        <f t="shared" si="57"/>
        <v/>
      </c>
      <c r="R154" s="138"/>
      <c r="S154" s="322" t="str">
        <f t="shared" si="58"/>
        <v/>
      </c>
      <c r="T154" s="139">
        <f t="shared" si="59"/>
        <v>1</v>
      </c>
      <c r="U154" s="322" t="str">
        <f t="shared" ref="U154" si="92">IFERROR(($I154*T154),"")</f>
        <v/>
      </c>
      <c r="V154" s="140"/>
      <c r="W154" s="322" t="str">
        <f t="shared" ref="W154" si="93">IFERROR(($I154*V154),"")</f>
        <v/>
      </c>
      <c r="X154" s="229">
        <f t="shared" si="62"/>
        <v>1</v>
      </c>
      <c r="Y154" s="324">
        <f t="shared" si="63"/>
        <v>0</v>
      </c>
      <c r="Z154" s="230"/>
      <c r="AA154" s="230"/>
      <c r="AB154" s="230"/>
      <c r="AC154" s="230"/>
      <c r="AE154" s="5"/>
      <c r="AG154" s="5"/>
      <c r="AI154" s="5"/>
      <c r="AK154" s="5"/>
      <c r="AM154" s="5"/>
      <c r="AO154" s="5"/>
      <c r="AQ154" s="5"/>
      <c r="AS154" s="5"/>
      <c r="AU154" s="5"/>
      <c r="AW154" s="5"/>
      <c r="AY154" s="5"/>
      <c r="BA154" s="5"/>
      <c r="BC154" s="5"/>
      <c r="BE154" s="5"/>
      <c r="BG154" s="5"/>
      <c r="BI154" s="5"/>
      <c r="BK154" s="5"/>
      <c r="BM154" s="5"/>
      <c r="BO154" s="5"/>
      <c r="BQ154" s="5"/>
      <c r="BS154" s="5"/>
      <c r="BU154" s="5"/>
      <c r="BW154" s="5"/>
      <c r="BX154" s="5"/>
      <c r="BY154" s="5"/>
      <c r="BZ154" s="5"/>
      <c r="CA154" s="5"/>
    </row>
    <row r="155" spans="1:79" hidden="1">
      <c r="A155" s="99"/>
      <c r="B155" s="100"/>
      <c r="C155" s="100"/>
      <c r="D155" s="228"/>
      <c r="E155" s="273">
        <f t="shared" si="52"/>
        <v>0</v>
      </c>
      <c r="F155" s="273" t="str">
        <f t="shared" si="53"/>
        <v/>
      </c>
      <c r="G155" s="101"/>
      <c r="H155" s="102"/>
      <c r="I155" s="103" t="str">
        <f t="shared" si="54"/>
        <v/>
      </c>
      <c r="J155" s="138"/>
      <c r="K155" s="322" t="str">
        <f t="shared" si="66"/>
        <v/>
      </c>
      <c r="L155" s="138"/>
      <c r="M155" s="322" t="str">
        <f t="shared" si="67"/>
        <v/>
      </c>
      <c r="N155" s="138"/>
      <c r="O155" s="322" t="str">
        <f t="shared" si="56"/>
        <v/>
      </c>
      <c r="P155" s="138"/>
      <c r="Q155" s="322" t="str">
        <f t="shared" si="57"/>
        <v/>
      </c>
      <c r="R155" s="138"/>
      <c r="S155" s="322" t="str">
        <f t="shared" si="58"/>
        <v/>
      </c>
      <c r="T155" s="139">
        <f t="shared" si="59"/>
        <v>1</v>
      </c>
      <c r="U155" s="322" t="str">
        <f t="shared" ref="U155" si="94">IFERROR(($I155*T155),"")</f>
        <v/>
      </c>
      <c r="V155" s="140"/>
      <c r="W155" s="322" t="str">
        <f t="shared" ref="W155" si="95">IFERROR(($I155*V155),"")</f>
        <v/>
      </c>
      <c r="X155" s="229">
        <f t="shared" si="62"/>
        <v>1</v>
      </c>
      <c r="Y155" s="324">
        <f t="shared" si="63"/>
        <v>0</v>
      </c>
      <c r="Z155" s="230"/>
      <c r="AA155" s="230"/>
      <c r="AB155" s="230"/>
      <c r="AC155" s="230"/>
      <c r="AE155" s="5"/>
      <c r="AG155" s="5"/>
      <c r="AI155" s="5"/>
      <c r="AK155" s="5"/>
      <c r="AM155" s="5"/>
      <c r="AO155" s="5"/>
      <c r="AQ155" s="5"/>
      <c r="AS155" s="5"/>
      <c r="AU155" s="5"/>
      <c r="AW155" s="5"/>
      <c r="AY155" s="5"/>
      <c r="BA155" s="5"/>
      <c r="BC155" s="5"/>
      <c r="BE155" s="5"/>
      <c r="BG155" s="5"/>
      <c r="BI155" s="5"/>
      <c r="BK155" s="5"/>
      <c r="BM155" s="5"/>
      <c r="BO155" s="5"/>
      <c r="BQ155" s="5"/>
      <c r="BS155" s="5"/>
      <c r="BU155" s="5"/>
      <c r="BW155" s="5"/>
      <c r="BX155" s="5"/>
      <c r="BY155" s="5"/>
      <c r="BZ155" s="5"/>
      <c r="CA155" s="5"/>
    </row>
    <row r="156" spans="1:79" hidden="1">
      <c r="A156" s="99"/>
      <c r="B156" s="100"/>
      <c r="C156" s="100"/>
      <c r="D156" s="228"/>
      <c r="E156" s="273">
        <f t="shared" si="52"/>
        <v>0</v>
      </c>
      <c r="F156" s="273" t="str">
        <f t="shared" si="53"/>
        <v/>
      </c>
      <c r="G156" s="101"/>
      <c r="H156" s="102"/>
      <c r="I156" s="103" t="str">
        <f t="shared" si="54"/>
        <v/>
      </c>
      <c r="J156" s="138"/>
      <c r="K156" s="322" t="str">
        <f t="shared" si="66"/>
        <v/>
      </c>
      <c r="L156" s="138"/>
      <c r="M156" s="322" t="str">
        <f t="shared" si="67"/>
        <v/>
      </c>
      <c r="N156" s="138"/>
      <c r="O156" s="322" t="str">
        <f t="shared" si="56"/>
        <v/>
      </c>
      <c r="P156" s="138"/>
      <c r="Q156" s="322" t="str">
        <f t="shared" si="57"/>
        <v/>
      </c>
      <c r="R156" s="138"/>
      <c r="S156" s="322" t="str">
        <f t="shared" si="58"/>
        <v/>
      </c>
      <c r="T156" s="139">
        <f t="shared" si="59"/>
        <v>1</v>
      </c>
      <c r="U156" s="322" t="str">
        <f t="shared" ref="U156" si="96">IFERROR(($I156*T156),"")</f>
        <v/>
      </c>
      <c r="V156" s="140"/>
      <c r="W156" s="322" t="str">
        <f t="shared" ref="W156" si="97">IFERROR(($I156*V156),"")</f>
        <v/>
      </c>
      <c r="X156" s="229">
        <f t="shared" si="62"/>
        <v>1</v>
      </c>
      <c r="Y156" s="324">
        <f t="shared" si="63"/>
        <v>0</v>
      </c>
      <c r="Z156" s="230"/>
      <c r="AA156" s="230"/>
      <c r="AB156" s="230"/>
      <c r="AC156" s="230"/>
      <c r="AE156" s="5"/>
      <c r="AG156" s="5"/>
      <c r="AI156" s="5"/>
      <c r="AK156" s="5"/>
      <c r="AM156" s="5"/>
      <c r="AO156" s="5"/>
      <c r="AQ156" s="5"/>
      <c r="AS156" s="5"/>
      <c r="AU156" s="5"/>
      <c r="AW156" s="5"/>
      <c r="AY156" s="5"/>
      <c r="BA156" s="5"/>
      <c r="BC156" s="5"/>
      <c r="BE156" s="5"/>
      <c r="BG156" s="5"/>
      <c r="BI156" s="5"/>
      <c r="BK156" s="5"/>
      <c r="BM156" s="5"/>
      <c r="BO156" s="5"/>
      <c r="BQ156" s="5"/>
      <c r="BS156" s="5"/>
      <c r="BU156" s="5"/>
      <c r="BW156" s="5"/>
      <c r="BX156" s="5"/>
      <c r="BY156" s="5"/>
      <c r="BZ156" s="5"/>
      <c r="CA156" s="5"/>
    </row>
    <row r="157" spans="1:79" hidden="1">
      <c r="A157" s="99"/>
      <c r="B157" s="100"/>
      <c r="C157" s="100"/>
      <c r="D157" s="228"/>
      <c r="E157" s="273">
        <f t="shared" si="52"/>
        <v>0</v>
      </c>
      <c r="F157" s="273" t="str">
        <f t="shared" si="53"/>
        <v/>
      </c>
      <c r="G157" s="101"/>
      <c r="H157" s="102"/>
      <c r="I157" s="103" t="str">
        <f t="shared" si="54"/>
        <v/>
      </c>
      <c r="J157" s="138"/>
      <c r="K157" s="322" t="str">
        <f t="shared" si="66"/>
        <v/>
      </c>
      <c r="L157" s="138"/>
      <c r="M157" s="322" t="str">
        <f t="shared" si="67"/>
        <v/>
      </c>
      <c r="N157" s="138"/>
      <c r="O157" s="322" t="str">
        <f t="shared" si="56"/>
        <v/>
      </c>
      <c r="P157" s="138"/>
      <c r="Q157" s="322" t="str">
        <f t="shared" si="57"/>
        <v/>
      </c>
      <c r="R157" s="138"/>
      <c r="S157" s="322" t="str">
        <f t="shared" si="58"/>
        <v/>
      </c>
      <c r="T157" s="139">
        <f t="shared" si="59"/>
        <v>1</v>
      </c>
      <c r="U157" s="322" t="str">
        <f t="shared" ref="U157" si="98">IFERROR(($I157*T157),"")</f>
        <v/>
      </c>
      <c r="V157" s="140"/>
      <c r="W157" s="322" t="str">
        <f t="shared" ref="W157" si="99">IFERROR(($I157*V157),"")</f>
        <v/>
      </c>
      <c r="X157" s="229">
        <f t="shared" si="62"/>
        <v>1</v>
      </c>
      <c r="Y157" s="324">
        <f t="shared" si="63"/>
        <v>0</v>
      </c>
      <c r="Z157" s="230"/>
      <c r="AA157" s="230"/>
      <c r="AB157" s="230"/>
      <c r="AC157" s="230"/>
      <c r="AE157" s="5"/>
      <c r="AG157" s="5"/>
      <c r="AI157" s="5"/>
      <c r="AK157" s="5"/>
      <c r="AM157" s="5"/>
      <c r="AO157" s="5"/>
      <c r="AQ157" s="5"/>
      <c r="AS157" s="5"/>
      <c r="AU157" s="5"/>
      <c r="AW157" s="5"/>
      <c r="AY157" s="5"/>
      <c r="BA157" s="5"/>
      <c r="BC157" s="5"/>
      <c r="BE157" s="5"/>
      <c r="BG157" s="5"/>
      <c r="BI157" s="5"/>
      <c r="BK157" s="5"/>
      <c r="BM157" s="5"/>
      <c r="BO157" s="5"/>
      <c r="BQ157" s="5"/>
      <c r="BS157" s="5"/>
      <c r="BU157" s="5"/>
      <c r="BW157" s="5"/>
      <c r="BX157" s="5"/>
      <c r="BY157" s="5"/>
      <c r="BZ157" s="5"/>
      <c r="CA157" s="5"/>
    </row>
    <row r="158" spans="1:79" hidden="1">
      <c r="A158" s="99"/>
      <c r="B158" s="100"/>
      <c r="C158" s="100"/>
      <c r="D158" s="228"/>
      <c r="E158" s="273">
        <f t="shared" si="52"/>
        <v>0</v>
      </c>
      <c r="F158" s="273" t="str">
        <f t="shared" si="53"/>
        <v/>
      </c>
      <c r="G158" s="101"/>
      <c r="H158" s="102"/>
      <c r="I158" s="103" t="str">
        <f t="shared" si="54"/>
        <v/>
      </c>
      <c r="J158" s="138"/>
      <c r="K158" s="322" t="str">
        <f t="shared" si="66"/>
        <v/>
      </c>
      <c r="L158" s="138"/>
      <c r="M158" s="322" t="str">
        <f t="shared" si="67"/>
        <v/>
      </c>
      <c r="N158" s="138"/>
      <c r="O158" s="322" t="str">
        <f t="shared" si="56"/>
        <v/>
      </c>
      <c r="P158" s="138"/>
      <c r="Q158" s="322" t="str">
        <f t="shared" si="57"/>
        <v/>
      </c>
      <c r="R158" s="138"/>
      <c r="S158" s="322" t="str">
        <f t="shared" si="58"/>
        <v/>
      </c>
      <c r="T158" s="139">
        <f t="shared" si="59"/>
        <v>1</v>
      </c>
      <c r="U158" s="322" t="str">
        <f t="shared" ref="U158" si="100">IFERROR(($I158*T158),"")</f>
        <v/>
      </c>
      <c r="V158" s="140"/>
      <c r="W158" s="322" t="str">
        <f t="shared" ref="W158" si="101">IFERROR(($I158*V158),"")</f>
        <v/>
      </c>
      <c r="X158" s="229">
        <f t="shared" si="62"/>
        <v>1</v>
      </c>
      <c r="Y158" s="324">
        <f t="shared" si="63"/>
        <v>0</v>
      </c>
      <c r="Z158" s="230"/>
      <c r="AA158" s="230"/>
      <c r="AB158" s="230"/>
      <c r="AC158" s="230"/>
      <c r="AE158" s="5"/>
      <c r="AG158" s="5"/>
      <c r="AI158" s="5"/>
      <c r="AK158" s="5"/>
      <c r="AM158" s="5"/>
      <c r="AO158" s="5"/>
      <c r="AQ158" s="5"/>
      <c r="AS158" s="5"/>
      <c r="AU158" s="5"/>
      <c r="AW158" s="5"/>
      <c r="AY158" s="5"/>
      <c r="BA158" s="5"/>
      <c r="BC158" s="5"/>
      <c r="BE158" s="5"/>
      <c r="BG158" s="5"/>
      <c r="BI158" s="5"/>
      <c r="BK158" s="5"/>
      <c r="BM158" s="5"/>
      <c r="BO158" s="5"/>
      <c r="BQ158" s="5"/>
      <c r="BS158" s="5"/>
      <c r="BU158" s="5"/>
      <c r="BW158" s="5"/>
      <c r="BX158" s="5"/>
      <c r="BY158" s="5"/>
      <c r="BZ158" s="5"/>
      <c r="CA158" s="5"/>
    </row>
    <row r="159" spans="1:79" hidden="1">
      <c r="A159" s="99"/>
      <c r="B159" s="100"/>
      <c r="C159" s="100"/>
      <c r="D159" s="228"/>
      <c r="E159" s="273">
        <f t="shared" si="52"/>
        <v>0</v>
      </c>
      <c r="F159" s="273" t="str">
        <f t="shared" si="53"/>
        <v/>
      </c>
      <c r="G159" s="101"/>
      <c r="H159" s="102"/>
      <c r="I159" s="103" t="str">
        <f t="shared" si="54"/>
        <v/>
      </c>
      <c r="J159" s="138"/>
      <c r="K159" s="322" t="str">
        <f t="shared" si="66"/>
        <v/>
      </c>
      <c r="L159" s="138"/>
      <c r="M159" s="322" t="str">
        <f t="shared" si="67"/>
        <v/>
      </c>
      <c r="N159" s="138"/>
      <c r="O159" s="322" t="str">
        <f t="shared" si="56"/>
        <v/>
      </c>
      <c r="P159" s="138"/>
      <c r="Q159" s="322" t="str">
        <f t="shared" si="57"/>
        <v/>
      </c>
      <c r="R159" s="138"/>
      <c r="S159" s="322" t="str">
        <f t="shared" si="58"/>
        <v/>
      </c>
      <c r="T159" s="139">
        <f t="shared" si="59"/>
        <v>1</v>
      </c>
      <c r="U159" s="322" t="str">
        <f t="shared" ref="U159" si="102">IFERROR(($I159*T159),"")</f>
        <v/>
      </c>
      <c r="V159" s="140"/>
      <c r="W159" s="322" t="str">
        <f t="shared" ref="W159" si="103">IFERROR(($I159*V159),"")</f>
        <v/>
      </c>
      <c r="X159" s="229">
        <f t="shared" si="62"/>
        <v>1</v>
      </c>
      <c r="Y159" s="324">
        <f t="shared" si="63"/>
        <v>0</v>
      </c>
      <c r="Z159" s="230"/>
      <c r="AA159" s="230"/>
      <c r="AB159" s="230"/>
      <c r="AC159" s="230"/>
      <c r="AE159" s="5"/>
      <c r="AG159" s="5"/>
      <c r="AI159" s="5"/>
      <c r="AK159" s="5"/>
      <c r="AM159" s="5"/>
      <c r="AO159" s="5"/>
      <c r="AQ159" s="5"/>
      <c r="AS159" s="5"/>
      <c r="AU159" s="5"/>
      <c r="AW159" s="5"/>
      <c r="AY159" s="5"/>
      <c r="BA159" s="5"/>
      <c r="BC159" s="5"/>
      <c r="BE159" s="5"/>
      <c r="BG159" s="5"/>
      <c r="BI159" s="5"/>
      <c r="BK159" s="5"/>
      <c r="BM159" s="5"/>
      <c r="BO159" s="5"/>
      <c r="BQ159" s="5"/>
      <c r="BS159" s="5"/>
      <c r="BU159" s="5"/>
      <c r="BW159" s="5"/>
      <c r="BX159" s="5"/>
      <c r="BY159" s="5"/>
      <c r="BZ159" s="5"/>
      <c r="CA159" s="5"/>
    </row>
    <row r="160" spans="1:79" hidden="1">
      <c r="A160" s="99"/>
      <c r="B160" s="100"/>
      <c r="C160" s="100"/>
      <c r="D160" s="228"/>
      <c r="E160" s="273">
        <f t="shared" si="52"/>
        <v>0</v>
      </c>
      <c r="F160" s="273" t="str">
        <f t="shared" si="53"/>
        <v/>
      </c>
      <c r="G160" s="101"/>
      <c r="H160" s="102"/>
      <c r="I160" s="103" t="str">
        <f t="shared" si="54"/>
        <v/>
      </c>
      <c r="J160" s="138"/>
      <c r="K160" s="322" t="str">
        <f t="shared" si="66"/>
        <v/>
      </c>
      <c r="L160" s="138"/>
      <c r="M160" s="322" t="str">
        <f t="shared" si="67"/>
        <v/>
      </c>
      <c r="N160" s="138"/>
      <c r="O160" s="322" t="str">
        <f t="shared" si="56"/>
        <v/>
      </c>
      <c r="P160" s="138"/>
      <c r="Q160" s="322" t="str">
        <f t="shared" si="57"/>
        <v/>
      </c>
      <c r="R160" s="138"/>
      <c r="S160" s="322" t="str">
        <f t="shared" si="58"/>
        <v/>
      </c>
      <c r="T160" s="139">
        <f t="shared" si="59"/>
        <v>1</v>
      </c>
      <c r="U160" s="322" t="str">
        <f t="shared" ref="U160" si="104">IFERROR(($I160*T160),"")</f>
        <v/>
      </c>
      <c r="V160" s="140"/>
      <c r="W160" s="322" t="str">
        <f t="shared" ref="W160" si="105">IFERROR(($I160*V160),"")</f>
        <v/>
      </c>
      <c r="X160" s="229">
        <f t="shared" si="62"/>
        <v>1</v>
      </c>
      <c r="Y160" s="324">
        <f t="shared" si="63"/>
        <v>0</v>
      </c>
      <c r="Z160" s="230"/>
      <c r="AA160" s="230"/>
      <c r="AB160" s="230"/>
      <c r="AC160" s="230"/>
      <c r="AE160" s="5"/>
      <c r="AG160" s="5"/>
      <c r="AI160" s="5"/>
      <c r="AK160" s="5"/>
      <c r="AM160" s="5"/>
      <c r="AO160" s="5"/>
      <c r="AQ160" s="5"/>
      <c r="AS160" s="5"/>
      <c r="AU160" s="5"/>
      <c r="AW160" s="5"/>
      <c r="AY160" s="5"/>
      <c r="BA160" s="5"/>
      <c r="BC160" s="5"/>
      <c r="BE160" s="5"/>
      <c r="BG160" s="5"/>
      <c r="BI160" s="5"/>
      <c r="BK160" s="5"/>
      <c r="BM160" s="5"/>
      <c r="BO160" s="5"/>
      <c r="BQ160" s="5"/>
      <c r="BS160" s="5"/>
      <c r="BU160" s="5"/>
      <c r="BW160" s="5"/>
      <c r="BX160" s="5"/>
      <c r="BY160" s="5"/>
      <c r="BZ160" s="5"/>
      <c r="CA160" s="5"/>
    </row>
    <row r="161" spans="1:79" hidden="1">
      <c r="A161" s="99"/>
      <c r="B161" s="100"/>
      <c r="C161" s="100"/>
      <c r="D161" s="228"/>
      <c r="E161" s="273">
        <f t="shared" si="52"/>
        <v>0</v>
      </c>
      <c r="F161" s="273" t="str">
        <f t="shared" si="53"/>
        <v/>
      </c>
      <c r="G161" s="101"/>
      <c r="H161" s="102"/>
      <c r="I161" s="103" t="str">
        <f t="shared" si="54"/>
        <v/>
      </c>
      <c r="J161" s="138"/>
      <c r="K161" s="322" t="str">
        <f t="shared" si="66"/>
        <v/>
      </c>
      <c r="L161" s="138"/>
      <c r="M161" s="322" t="str">
        <f t="shared" si="67"/>
        <v/>
      </c>
      <c r="N161" s="138"/>
      <c r="O161" s="322" t="str">
        <f t="shared" si="56"/>
        <v/>
      </c>
      <c r="P161" s="138"/>
      <c r="Q161" s="322" t="str">
        <f t="shared" si="57"/>
        <v/>
      </c>
      <c r="R161" s="138"/>
      <c r="S161" s="322" t="str">
        <f t="shared" si="58"/>
        <v/>
      </c>
      <c r="T161" s="139">
        <f t="shared" si="59"/>
        <v>1</v>
      </c>
      <c r="U161" s="322" t="str">
        <f t="shared" ref="U161" si="106">IFERROR(($I161*T161),"")</f>
        <v/>
      </c>
      <c r="V161" s="140"/>
      <c r="W161" s="322" t="str">
        <f t="shared" ref="W161" si="107">IFERROR(($I161*V161),"")</f>
        <v/>
      </c>
      <c r="X161" s="229">
        <f t="shared" si="62"/>
        <v>1</v>
      </c>
      <c r="Y161" s="324">
        <f t="shared" si="63"/>
        <v>0</v>
      </c>
      <c r="Z161" s="230"/>
      <c r="AA161" s="230"/>
      <c r="AB161" s="230"/>
      <c r="AC161" s="230"/>
      <c r="AE161" s="5"/>
      <c r="AG161" s="5"/>
      <c r="AI161" s="5"/>
      <c r="AK161" s="5"/>
      <c r="AM161" s="5"/>
      <c r="AO161" s="5"/>
      <c r="AQ161" s="5"/>
      <c r="AS161" s="5"/>
      <c r="AU161" s="5"/>
      <c r="AW161" s="5"/>
      <c r="AY161" s="5"/>
      <c r="BA161" s="5"/>
      <c r="BC161" s="5"/>
      <c r="BE161" s="5"/>
      <c r="BG161" s="5"/>
      <c r="BI161" s="5"/>
      <c r="BK161" s="5"/>
      <c r="BM161" s="5"/>
      <c r="BO161" s="5"/>
      <c r="BQ161" s="5"/>
      <c r="BS161" s="5"/>
      <c r="BU161" s="5"/>
      <c r="BW161" s="5"/>
      <c r="BX161" s="5"/>
      <c r="BY161" s="5"/>
      <c r="BZ161" s="5"/>
      <c r="CA161" s="5"/>
    </row>
    <row r="162" spans="1:79" hidden="1">
      <c r="A162" s="99"/>
      <c r="B162" s="100"/>
      <c r="C162" s="100"/>
      <c r="D162" s="228"/>
      <c r="E162" s="273">
        <f t="shared" si="52"/>
        <v>0</v>
      </c>
      <c r="F162" s="273" t="str">
        <f t="shared" si="53"/>
        <v/>
      </c>
      <c r="G162" s="101"/>
      <c r="H162" s="102"/>
      <c r="I162" s="103" t="str">
        <f t="shared" si="54"/>
        <v/>
      </c>
      <c r="J162" s="138"/>
      <c r="K162" s="322" t="str">
        <f t="shared" si="66"/>
        <v/>
      </c>
      <c r="L162" s="138"/>
      <c r="M162" s="322" t="str">
        <f t="shared" si="67"/>
        <v/>
      </c>
      <c r="N162" s="138"/>
      <c r="O162" s="322" t="str">
        <f t="shared" si="56"/>
        <v/>
      </c>
      <c r="P162" s="138"/>
      <c r="Q162" s="322" t="str">
        <f t="shared" si="57"/>
        <v/>
      </c>
      <c r="R162" s="138"/>
      <c r="S162" s="322" t="str">
        <f t="shared" si="58"/>
        <v/>
      </c>
      <c r="T162" s="139">
        <f t="shared" si="59"/>
        <v>1</v>
      </c>
      <c r="U162" s="322" t="str">
        <f t="shared" ref="U162" si="108">IFERROR(($I162*T162),"")</f>
        <v/>
      </c>
      <c r="V162" s="140"/>
      <c r="W162" s="322" t="str">
        <f t="shared" ref="W162" si="109">IFERROR(($I162*V162),"")</f>
        <v/>
      </c>
      <c r="X162" s="229">
        <f t="shared" si="62"/>
        <v>1</v>
      </c>
      <c r="Y162" s="324">
        <f t="shared" si="63"/>
        <v>0</v>
      </c>
      <c r="Z162" s="230"/>
      <c r="AA162" s="230"/>
      <c r="AB162" s="230"/>
      <c r="AC162" s="230"/>
      <c r="AE162" s="5"/>
      <c r="AG162" s="5"/>
      <c r="AI162" s="5"/>
      <c r="AK162" s="5"/>
      <c r="AM162" s="5"/>
      <c r="AO162" s="5"/>
      <c r="AQ162" s="5"/>
      <c r="AS162" s="5"/>
      <c r="AU162" s="5"/>
      <c r="AW162" s="5"/>
      <c r="AY162" s="5"/>
      <c r="BA162" s="5"/>
      <c r="BC162" s="5"/>
      <c r="BE162" s="5"/>
      <c r="BG162" s="5"/>
      <c r="BI162" s="5"/>
      <c r="BK162" s="5"/>
      <c r="BM162" s="5"/>
      <c r="BO162" s="5"/>
      <c r="BQ162" s="5"/>
      <c r="BS162" s="5"/>
      <c r="BU162" s="5"/>
      <c r="BW162" s="5"/>
      <c r="BX162" s="5"/>
      <c r="BY162" s="5"/>
      <c r="BZ162" s="5"/>
      <c r="CA162" s="5"/>
    </row>
    <row r="163" spans="1:79" hidden="1">
      <c r="A163" s="99"/>
      <c r="B163" s="100"/>
      <c r="C163" s="100"/>
      <c r="D163" s="228"/>
      <c r="E163" s="273">
        <f t="shared" si="52"/>
        <v>0</v>
      </c>
      <c r="F163" s="273" t="str">
        <f t="shared" si="53"/>
        <v/>
      </c>
      <c r="G163" s="101"/>
      <c r="H163" s="102"/>
      <c r="I163" s="103" t="str">
        <f t="shared" si="54"/>
        <v/>
      </c>
      <c r="J163" s="138"/>
      <c r="K163" s="322" t="str">
        <f t="shared" si="66"/>
        <v/>
      </c>
      <c r="L163" s="138"/>
      <c r="M163" s="322" t="str">
        <f t="shared" si="67"/>
        <v/>
      </c>
      <c r="N163" s="138"/>
      <c r="O163" s="322" t="str">
        <f t="shared" si="56"/>
        <v/>
      </c>
      <c r="P163" s="138"/>
      <c r="Q163" s="322" t="str">
        <f t="shared" si="57"/>
        <v/>
      </c>
      <c r="R163" s="138"/>
      <c r="S163" s="322" t="str">
        <f t="shared" si="58"/>
        <v/>
      </c>
      <c r="T163" s="139">
        <f t="shared" si="59"/>
        <v>1</v>
      </c>
      <c r="U163" s="322" t="str">
        <f t="shared" ref="U163" si="110">IFERROR(($I163*T163),"")</f>
        <v/>
      </c>
      <c r="V163" s="140"/>
      <c r="W163" s="322" t="str">
        <f t="shared" ref="W163" si="111">IFERROR(($I163*V163),"")</f>
        <v/>
      </c>
      <c r="X163" s="229">
        <f t="shared" si="62"/>
        <v>1</v>
      </c>
      <c r="Y163" s="324">
        <f t="shared" si="63"/>
        <v>0</v>
      </c>
      <c r="Z163" s="230"/>
      <c r="AA163" s="230"/>
      <c r="AB163" s="230"/>
      <c r="AC163" s="230"/>
      <c r="AE163" s="5"/>
      <c r="AG163" s="5"/>
      <c r="AI163" s="5"/>
      <c r="AK163" s="5"/>
      <c r="AM163" s="5"/>
      <c r="AO163" s="5"/>
      <c r="AQ163" s="5"/>
      <c r="AS163" s="5"/>
      <c r="AU163" s="5"/>
      <c r="AW163" s="5"/>
      <c r="AY163" s="5"/>
      <c r="BA163" s="5"/>
      <c r="BC163" s="5"/>
      <c r="BE163" s="5"/>
      <c r="BG163" s="5"/>
      <c r="BI163" s="5"/>
      <c r="BK163" s="5"/>
      <c r="BM163" s="5"/>
      <c r="BO163" s="5"/>
      <c r="BQ163" s="5"/>
      <c r="BS163" s="5"/>
      <c r="BU163" s="5"/>
      <c r="BW163" s="5"/>
      <c r="BX163" s="5"/>
      <c r="BY163" s="5"/>
      <c r="BZ163" s="5"/>
      <c r="CA163" s="5"/>
    </row>
    <row r="164" spans="1:79" hidden="1">
      <c r="A164" s="99"/>
      <c r="B164" s="100"/>
      <c r="C164" s="100"/>
      <c r="D164" s="228"/>
      <c r="E164" s="273">
        <f t="shared" si="52"/>
        <v>0</v>
      </c>
      <c r="F164" s="273" t="str">
        <f t="shared" si="53"/>
        <v/>
      </c>
      <c r="G164" s="101"/>
      <c r="H164" s="102"/>
      <c r="I164" s="103" t="str">
        <f t="shared" si="54"/>
        <v/>
      </c>
      <c r="J164" s="138"/>
      <c r="K164" s="322" t="str">
        <f t="shared" si="66"/>
        <v/>
      </c>
      <c r="L164" s="138"/>
      <c r="M164" s="322" t="str">
        <f t="shared" si="67"/>
        <v/>
      </c>
      <c r="N164" s="138"/>
      <c r="O164" s="322" t="str">
        <f t="shared" si="56"/>
        <v/>
      </c>
      <c r="P164" s="138"/>
      <c r="Q164" s="322" t="str">
        <f t="shared" si="57"/>
        <v/>
      </c>
      <c r="R164" s="138"/>
      <c r="S164" s="322" t="str">
        <f t="shared" si="58"/>
        <v/>
      </c>
      <c r="T164" s="139">
        <f t="shared" si="59"/>
        <v>1</v>
      </c>
      <c r="U164" s="322" t="str">
        <f t="shared" ref="U164" si="112">IFERROR(($I164*T164),"")</f>
        <v/>
      </c>
      <c r="V164" s="140"/>
      <c r="W164" s="322" t="str">
        <f t="shared" ref="W164" si="113">IFERROR(($I164*V164),"")</f>
        <v/>
      </c>
      <c r="X164" s="229">
        <f t="shared" si="62"/>
        <v>1</v>
      </c>
      <c r="Y164" s="324">
        <f t="shared" si="63"/>
        <v>0</v>
      </c>
      <c r="Z164" s="230"/>
      <c r="AA164" s="230"/>
      <c r="AB164" s="230"/>
      <c r="AC164" s="230"/>
      <c r="AE164" s="5"/>
      <c r="AG164" s="5"/>
      <c r="AI164" s="5"/>
      <c r="AK164" s="5"/>
      <c r="AM164" s="5"/>
      <c r="AO164" s="5"/>
      <c r="AQ164" s="5"/>
      <c r="AS164" s="5"/>
      <c r="AU164" s="5"/>
      <c r="AW164" s="5"/>
      <c r="AY164" s="5"/>
      <c r="BA164" s="5"/>
      <c r="BC164" s="5"/>
      <c r="BE164" s="5"/>
      <c r="BG164" s="5"/>
      <c r="BI164" s="5"/>
      <c r="BK164" s="5"/>
      <c r="BM164" s="5"/>
      <c r="BO164" s="5"/>
      <c r="BQ164" s="5"/>
      <c r="BS164" s="5"/>
      <c r="BU164" s="5"/>
      <c r="BW164" s="5"/>
      <c r="BX164" s="5"/>
      <c r="BY164" s="5"/>
      <c r="BZ164" s="5"/>
      <c r="CA164" s="5"/>
    </row>
    <row r="165" spans="1:79" hidden="1">
      <c r="A165" s="99"/>
      <c r="B165" s="100"/>
      <c r="C165" s="100"/>
      <c r="D165" s="228"/>
      <c r="E165" s="273">
        <f t="shared" si="52"/>
        <v>0</v>
      </c>
      <c r="F165" s="273" t="str">
        <f t="shared" si="53"/>
        <v/>
      </c>
      <c r="G165" s="101"/>
      <c r="H165" s="102"/>
      <c r="I165" s="103" t="str">
        <f t="shared" si="54"/>
        <v/>
      </c>
      <c r="J165" s="138"/>
      <c r="K165" s="322" t="str">
        <f t="shared" si="66"/>
        <v/>
      </c>
      <c r="L165" s="138"/>
      <c r="M165" s="322" t="str">
        <f t="shared" si="67"/>
        <v/>
      </c>
      <c r="N165" s="138"/>
      <c r="O165" s="322" t="str">
        <f t="shared" si="56"/>
        <v/>
      </c>
      <c r="P165" s="138"/>
      <c r="Q165" s="322" t="str">
        <f t="shared" si="57"/>
        <v/>
      </c>
      <c r="R165" s="138"/>
      <c r="S165" s="322" t="str">
        <f t="shared" si="58"/>
        <v/>
      </c>
      <c r="T165" s="139">
        <f t="shared" si="59"/>
        <v>1</v>
      </c>
      <c r="U165" s="322" t="str">
        <f t="shared" ref="U165" si="114">IFERROR(($I165*T165),"")</f>
        <v/>
      </c>
      <c r="V165" s="140"/>
      <c r="W165" s="322" t="str">
        <f t="shared" ref="W165" si="115">IFERROR(($I165*V165),"")</f>
        <v/>
      </c>
      <c r="X165" s="229">
        <f t="shared" si="62"/>
        <v>1</v>
      </c>
      <c r="Y165" s="324">
        <f t="shared" si="63"/>
        <v>0</v>
      </c>
      <c r="Z165" s="230"/>
      <c r="AA165" s="230"/>
      <c r="AB165" s="230"/>
      <c r="AC165" s="230"/>
      <c r="AE165" s="5"/>
      <c r="AG165" s="5"/>
      <c r="AI165" s="5"/>
      <c r="AK165" s="5"/>
      <c r="AM165" s="5"/>
      <c r="AO165" s="5"/>
      <c r="AQ165" s="5"/>
      <c r="AS165" s="5"/>
      <c r="AU165" s="5"/>
      <c r="AW165" s="5"/>
      <c r="AY165" s="5"/>
      <c r="BA165" s="5"/>
      <c r="BC165" s="5"/>
      <c r="BE165" s="5"/>
      <c r="BG165" s="5"/>
      <c r="BI165" s="5"/>
      <c r="BK165" s="5"/>
      <c r="BM165" s="5"/>
      <c r="BO165" s="5"/>
      <c r="BQ165" s="5"/>
      <c r="BS165" s="5"/>
      <c r="BU165" s="5"/>
      <c r="BW165" s="5"/>
      <c r="BX165" s="5"/>
      <c r="BY165" s="5"/>
      <c r="BZ165" s="5"/>
      <c r="CA165" s="5"/>
    </row>
    <row r="166" spans="1:79" hidden="1">
      <c r="A166" s="99"/>
      <c r="B166" s="100"/>
      <c r="C166" s="100"/>
      <c r="D166" s="228"/>
      <c r="E166" s="273">
        <f t="shared" si="52"/>
        <v>0</v>
      </c>
      <c r="F166" s="273" t="str">
        <f t="shared" si="53"/>
        <v/>
      </c>
      <c r="G166" s="101"/>
      <c r="H166" s="102"/>
      <c r="I166" s="103" t="str">
        <f t="shared" si="54"/>
        <v/>
      </c>
      <c r="J166" s="138"/>
      <c r="K166" s="322" t="str">
        <f t="shared" si="66"/>
        <v/>
      </c>
      <c r="L166" s="138"/>
      <c r="M166" s="322" t="str">
        <f t="shared" si="67"/>
        <v/>
      </c>
      <c r="N166" s="138"/>
      <c r="O166" s="322" t="str">
        <f t="shared" si="56"/>
        <v/>
      </c>
      <c r="P166" s="138"/>
      <c r="Q166" s="322" t="str">
        <f t="shared" si="57"/>
        <v/>
      </c>
      <c r="R166" s="138"/>
      <c r="S166" s="322" t="str">
        <f t="shared" si="58"/>
        <v/>
      </c>
      <c r="T166" s="139">
        <f t="shared" si="59"/>
        <v>1</v>
      </c>
      <c r="U166" s="322" t="str">
        <f t="shared" ref="U166" si="116">IFERROR(($I166*T166),"")</f>
        <v/>
      </c>
      <c r="V166" s="140"/>
      <c r="W166" s="322" t="str">
        <f t="shared" ref="W166" si="117">IFERROR(($I166*V166),"")</f>
        <v/>
      </c>
      <c r="X166" s="229">
        <f t="shared" si="62"/>
        <v>1</v>
      </c>
      <c r="Y166" s="324">
        <f t="shared" si="63"/>
        <v>0</v>
      </c>
      <c r="Z166" s="230"/>
      <c r="AA166" s="230"/>
      <c r="AB166" s="230"/>
      <c r="AC166" s="230"/>
      <c r="AE166" s="5"/>
      <c r="AG166" s="5"/>
      <c r="AI166" s="5"/>
      <c r="AK166" s="5"/>
      <c r="AM166" s="5"/>
      <c r="AO166" s="5"/>
      <c r="AQ166" s="5"/>
      <c r="AS166" s="5"/>
      <c r="AU166" s="5"/>
      <c r="AW166" s="5"/>
      <c r="AY166" s="5"/>
      <c r="BA166" s="5"/>
      <c r="BC166" s="5"/>
      <c r="BE166" s="5"/>
      <c r="BG166" s="5"/>
      <c r="BI166" s="5"/>
      <c r="BK166" s="5"/>
      <c r="BM166" s="5"/>
      <c r="BO166" s="5"/>
      <c r="BQ166" s="5"/>
      <c r="BS166" s="5"/>
      <c r="BU166" s="5"/>
      <c r="BW166" s="5"/>
      <c r="BX166" s="5"/>
      <c r="BY166" s="5"/>
      <c r="BZ166" s="5"/>
      <c r="CA166" s="5"/>
    </row>
    <row r="167" spans="1:79" hidden="1">
      <c r="A167" s="99"/>
      <c r="B167" s="100"/>
      <c r="C167" s="100"/>
      <c r="D167" s="228"/>
      <c r="E167" s="273">
        <f t="shared" si="52"/>
        <v>0</v>
      </c>
      <c r="F167" s="273" t="str">
        <f t="shared" si="53"/>
        <v/>
      </c>
      <c r="G167" s="101"/>
      <c r="H167" s="102"/>
      <c r="I167" s="103" t="str">
        <f t="shared" si="54"/>
        <v/>
      </c>
      <c r="J167" s="138"/>
      <c r="K167" s="322" t="str">
        <f t="shared" si="66"/>
        <v/>
      </c>
      <c r="L167" s="138"/>
      <c r="M167" s="322" t="str">
        <f t="shared" si="67"/>
        <v/>
      </c>
      <c r="N167" s="138"/>
      <c r="O167" s="322" t="str">
        <f t="shared" si="56"/>
        <v/>
      </c>
      <c r="P167" s="138"/>
      <c r="Q167" s="322" t="str">
        <f t="shared" si="57"/>
        <v/>
      </c>
      <c r="R167" s="138"/>
      <c r="S167" s="322" t="str">
        <f t="shared" si="58"/>
        <v/>
      </c>
      <c r="T167" s="139">
        <f t="shared" si="59"/>
        <v>1</v>
      </c>
      <c r="U167" s="322" t="str">
        <f t="shared" ref="U167" si="118">IFERROR(($I167*T167),"")</f>
        <v/>
      </c>
      <c r="V167" s="140"/>
      <c r="W167" s="322" t="str">
        <f t="shared" ref="W167" si="119">IFERROR(($I167*V167),"")</f>
        <v/>
      </c>
      <c r="X167" s="229">
        <f t="shared" si="62"/>
        <v>1</v>
      </c>
      <c r="Y167" s="324">
        <f t="shared" si="63"/>
        <v>0</v>
      </c>
      <c r="Z167" s="230"/>
      <c r="AA167" s="230"/>
      <c r="AB167" s="230"/>
      <c r="AC167" s="230"/>
      <c r="AE167" s="5"/>
      <c r="AG167" s="5"/>
      <c r="AI167" s="5"/>
      <c r="AK167" s="5"/>
      <c r="AM167" s="5"/>
      <c r="AO167" s="5"/>
      <c r="AQ167" s="5"/>
      <c r="AS167" s="5"/>
      <c r="AU167" s="5"/>
      <c r="AW167" s="5"/>
      <c r="AY167" s="5"/>
      <c r="BA167" s="5"/>
      <c r="BC167" s="5"/>
      <c r="BE167" s="5"/>
      <c r="BG167" s="5"/>
      <c r="BI167" s="5"/>
      <c r="BK167" s="5"/>
      <c r="BM167" s="5"/>
      <c r="BO167" s="5"/>
      <c r="BQ167" s="5"/>
      <c r="BS167" s="5"/>
      <c r="BU167" s="5"/>
      <c r="BW167" s="5"/>
      <c r="BX167" s="5"/>
      <c r="BY167" s="5"/>
      <c r="BZ167" s="5"/>
      <c r="CA167" s="5"/>
    </row>
    <row r="168" spans="1:79" hidden="1">
      <c r="A168" s="99"/>
      <c r="B168" s="100"/>
      <c r="C168" s="100"/>
      <c r="D168" s="228"/>
      <c r="E168" s="273">
        <f t="shared" si="52"/>
        <v>0</v>
      </c>
      <c r="F168" s="273" t="str">
        <f t="shared" si="53"/>
        <v/>
      </c>
      <c r="G168" s="101"/>
      <c r="H168" s="102"/>
      <c r="I168" s="103" t="str">
        <f t="shared" si="54"/>
        <v/>
      </c>
      <c r="J168" s="138"/>
      <c r="K168" s="322" t="str">
        <f t="shared" si="66"/>
        <v/>
      </c>
      <c r="L168" s="138"/>
      <c r="M168" s="322" t="str">
        <f t="shared" si="67"/>
        <v/>
      </c>
      <c r="N168" s="138"/>
      <c r="O168" s="322" t="str">
        <f t="shared" si="56"/>
        <v/>
      </c>
      <c r="P168" s="138"/>
      <c r="Q168" s="322" t="str">
        <f t="shared" si="57"/>
        <v/>
      </c>
      <c r="R168" s="138"/>
      <c r="S168" s="322" t="str">
        <f t="shared" si="58"/>
        <v/>
      </c>
      <c r="T168" s="139">
        <f t="shared" si="59"/>
        <v>1</v>
      </c>
      <c r="U168" s="322" t="str">
        <f t="shared" ref="U168" si="120">IFERROR(($I168*T168),"")</f>
        <v/>
      </c>
      <c r="V168" s="140"/>
      <c r="W168" s="322" t="str">
        <f t="shared" ref="W168" si="121">IFERROR(($I168*V168),"")</f>
        <v/>
      </c>
      <c r="X168" s="229">
        <f t="shared" si="62"/>
        <v>1</v>
      </c>
      <c r="Y168" s="324">
        <f t="shared" si="63"/>
        <v>0</v>
      </c>
      <c r="Z168" s="230"/>
      <c r="AA168" s="230"/>
      <c r="AB168" s="230"/>
      <c r="AC168" s="230"/>
      <c r="AE168" s="5"/>
      <c r="AG168" s="5"/>
      <c r="AI168" s="5"/>
      <c r="AK168" s="5"/>
      <c r="AM168" s="5"/>
      <c r="AO168" s="5"/>
      <c r="AQ168" s="5"/>
      <c r="AS168" s="5"/>
      <c r="AU168" s="5"/>
      <c r="AW168" s="5"/>
      <c r="AY168" s="5"/>
      <c r="BA168" s="5"/>
      <c r="BC168" s="5"/>
      <c r="BE168" s="5"/>
      <c r="BG168" s="5"/>
      <c r="BI168" s="5"/>
      <c r="BK168" s="5"/>
      <c r="BM168" s="5"/>
      <c r="BO168" s="5"/>
      <c r="BQ168" s="5"/>
      <c r="BS168" s="5"/>
      <c r="BU168" s="5"/>
      <c r="BW168" s="5"/>
      <c r="BX168" s="5"/>
      <c r="BY168" s="5"/>
      <c r="BZ168" s="5"/>
      <c r="CA168" s="5"/>
    </row>
    <row r="169" spans="1:79" hidden="1">
      <c r="A169" s="99"/>
      <c r="B169" s="100"/>
      <c r="C169" s="100"/>
      <c r="D169" s="228"/>
      <c r="E169" s="273">
        <f t="shared" si="52"/>
        <v>0</v>
      </c>
      <c r="F169" s="273" t="str">
        <f t="shared" si="53"/>
        <v/>
      </c>
      <c r="G169" s="101"/>
      <c r="H169" s="102"/>
      <c r="I169" s="103" t="str">
        <f t="shared" si="54"/>
        <v/>
      </c>
      <c r="J169" s="138"/>
      <c r="K169" s="322" t="str">
        <f t="shared" si="66"/>
        <v/>
      </c>
      <c r="L169" s="138"/>
      <c r="M169" s="322" t="str">
        <f t="shared" si="67"/>
        <v/>
      </c>
      <c r="N169" s="138"/>
      <c r="O169" s="322" t="str">
        <f t="shared" si="56"/>
        <v/>
      </c>
      <c r="P169" s="138"/>
      <c r="Q169" s="322" t="str">
        <f t="shared" si="57"/>
        <v/>
      </c>
      <c r="R169" s="138"/>
      <c r="S169" s="322" t="str">
        <f t="shared" si="58"/>
        <v/>
      </c>
      <c r="T169" s="139">
        <f t="shared" si="59"/>
        <v>1</v>
      </c>
      <c r="U169" s="322" t="str">
        <f t="shared" ref="U169" si="122">IFERROR(($I169*T169),"")</f>
        <v/>
      </c>
      <c r="V169" s="140"/>
      <c r="W169" s="322" t="str">
        <f t="shared" ref="W169" si="123">IFERROR(($I169*V169),"")</f>
        <v/>
      </c>
      <c r="X169" s="229">
        <f t="shared" si="62"/>
        <v>1</v>
      </c>
      <c r="Y169" s="324">
        <f t="shared" si="63"/>
        <v>0</v>
      </c>
      <c r="Z169" s="230"/>
      <c r="AA169" s="230"/>
      <c r="AB169" s="230"/>
      <c r="AC169" s="230"/>
      <c r="AE169" s="5"/>
      <c r="AG169" s="5"/>
      <c r="AI169" s="5"/>
      <c r="AK169" s="5"/>
      <c r="AM169" s="5"/>
      <c r="AO169" s="5"/>
      <c r="AQ169" s="5"/>
      <c r="AS169" s="5"/>
      <c r="AU169" s="5"/>
      <c r="AW169" s="5"/>
      <c r="AY169" s="5"/>
      <c r="BA169" s="5"/>
      <c r="BC169" s="5"/>
      <c r="BE169" s="5"/>
      <c r="BG169" s="5"/>
      <c r="BI169" s="5"/>
      <c r="BK169" s="5"/>
      <c r="BM169" s="5"/>
      <c r="BO169" s="5"/>
      <c r="BQ169" s="5"/>
      <c r="BS169" s="5"/>
      <c r="BU169" s="5"/>
      <c r="BW169" s="5"/>
      <c r="BX169" s="5"/>
      <c r="BY169" s="5"/>
      <c r="BZ169" s="5"/>
      <c r="CA169" s="5"/>
    </row>
    <row r="170" spans="1:79" hidden="1">
      <c r="A170" s="99"/>
      <c r="B170" s="100"/>
      <c r="C170" s="100"/>
      <c r="D170" s="228"/>
      <c r="E170" s="273">
        <f t="shared" si="52"/>
        <v>0</v>
      </c>
      <c r="F170" s="273" t="str">
        <f t="shared" si="53"/>
        <v/>
      </c>
      <c r="G170" s="101"/>
      <c r="H170" s="102"/>
      <c r="I170" s="103" t="str">
        <f t="shared" si="54"/>
        <v/>
      </c>
      <c r="J170" s="138"/>
      <c r="K170" s="322" t="str">
        <f t="shared" si="66"/>
        <v/>
      </c>
      <c r="L170" s="138"/>
      <c r="M170" s="322" t="str">
        <f t="shared" si="67"/>
        <v/>
      </c>
      <c r="N170" s="138"/>
      <c r="O170" s="322" t="str">
        <f t="shared" si="56"/>
        <v/>
      </c>
      <c r="P170" s="138"/>
      <c r="Q170" s="322" t="str">
        <f t="shared" si="57"/>
        <v/>
      </c>
      <c r="R170" s="138"/>
      <c r="S170" s="322" t="str">
        <f t="shared" si="58"/>
        <v/>
      </c>
      <c r="T170" s="139">
        <f t="shared" si="59"/>
        <v>1</v>
      </c>
      <c r="U170" s="322" t="str">
        <f t="shared" ref="U170" si="124">IFERROR(($I170*T170),"")</f>
        <v/>
      </c>
      <c r="V170" s="140"/>
      <c r="W170" s="322" t="str">
        <f t="shared" ref="W170" si="125">IFERROR(($I170*V170),"")</f>
        <v/>
      </c>
      <c r="X170" s="229">
        <f t="shared" si="62"/>
        <v>1</v>
      </c>
      <c r="Y170" s="324">
        <f t="shared" si="63"/>
        <v>0</v>
      </c>
      <c r="Z170" s="230"/>
      <c r="AA170" s="230"/>
      <c r="AB170" s="230"/>
      <c r="AC170" s="230"/>
      <c r="AE170" s="5"/>
      <c r="AG170" s="5"/>
      <c r="AI170" s="5"/>
      <c r="AK170" s="5"/>
      <c r="AM170" s="5"/>
      <c r="AO170" s="5"/>
      <c r="AQ170" s="5"/>
      <c r="AS170" s="5"/>
      <c r="AU170" s="5"/>
      <c r="AW170" s="5"/>
      <c r="AY170" s="5"/>
      <c r="BA170" s="5"/>
      <c r="BC170" s="5"/>
      <c r="BE170" s="5"/>
      <c r="BG170" s="5"/>
      <c r="BI170" s="5"/>
      <c r="BK170" s="5"/>
      <c r="BM170" s="5"/>
      <c r="BO170" s="5"/>
      <c r="BQ170" s="5"/>
      <c r="BS170" s="5"/>
      <c r="BU170" s="5"/>
      <c r="BW170" s="5"/>
      <c r="BX170" s="5"/>
      <c r="BY170" s="5"/>
      <c r="BZ170" s="5"/>
      <c r="CA170" s="5"/>
    </row>
    <row r="171" spans="1:79" hidden="1">
      <c r="A171" s="99"/>
      <c r="B171" s="100"/>
      <c r="C171" s="100"/>
      <c r="D171" s="228"/>
      <c r="E171" s="273">
        <f t="shared" si="52"/>
        <v>0</v>
      </c>
      <c r="F171" s="273" t="str">
        <f t="shared" si="53"/>
        <v/>
      </c>
      <c r="G171" s="101"/>
      <c r="H171" s="102"/>
      <c r="I171" s="103" t="str">
        <f t="shared" si="54"/>
        <v/>
      </c>
      <c r="J171" s="138"/>
      <c r="K171" s="322" t="str">
        <f t="shared" si="66"/>
        <v/>
      </c>
      <c r="L171" s="138"/>
      <c r="M171" s="322" t="str">
        <f t="shared" si="67"/>
        <v/>
      </c>
      <c r="N171" s="138"/>
      <c r="O171" s="322" t="str">
        <f t="shared" si="56"/>
        <v/>
      </c>
      <c r="P171" s="138"/>
      <c r="Q171" s="322" t="str">
        <f t="shared" si="57"/>
        <v/>
      </c>
      <c r="R171" s="138"/>
      <c r="S171" s="322" t="str">
        <f t="shared" si="58"/>
        <v/>
      </c>
      <c r="T171" s="139">
        <f t="shared" si="59"/>
        <v>1</v>
      </c>
      <c r="U171" s="322" t="str">
        <f t="shared" ref="U171" si="126">IFERROR(($I171*T171),"")</f>
        <v/>
      </c>
      <c r="V171" s="140"/>
      <c r="W171" s="322" t="str">
        <f t="shared" ref="W171" si="127">IFERROR(($I171*V171),"")</f>
        <v/>
      </c>
      <c r="X171" s="229">
        <f t="shared" si="62"/>
        <v>1</v>
      </c>
      <c r="Y171" s="324">
        <f t="shared" si="63"/>
        <v>0</v>
      </c>
      <c r="Z171" s="230"/>
      <c r="AA171" s="230"/>
      <c r="AB171" s="230"/>
      <c r="AC171" s="230"/>
      <c r="AE171" s="5"/>
      <c r="AG171" s="5"/>
      <c r="AI171" s="5"/>
      <c r="AK171" s="5"/>
      <c r="AM171" s="5"/>
      <c r="AO171" s="5"/>
      <c r="AQ171" s="5"/>
      <c r="AS171" s="5"/>
      <c r="AU171" s="5"/>
      <c r="AW171" s="5"/>
      <c r="AY171" s="5"/>
      <c r="BA171" s="5"/>
      <c r="BC171" s="5"/>
      <c r="BE171" s="5"/>
      <c r="BG171" s="5"/>
      <c r="BI171" s="5"/>
      <c r="BK171" s="5"/>
      <c r="BM171" s="5"/>
      <c r="BO171" s="5"/>
      <c r="BQ171" s="5"/>
      <c r="BS171" s="5"/>
      <c r="BU171" s="5"/>
      <c r="BW171" s="5"/>
      <c r="BX171" s="5"/>
      <c r="BY171" s="5"/>
      <c r="BZ171" s="5"/>
      <c r="CA171" s="5"/>
    </row>
    <row r="172" spans="1:79" hidden="1">
      <c r="A172" s="99"/>
      <c r="B172" s="100"/>
      <c r="C172" s="100"/>
      <c r="D172" s="228"/>
      <c r="E172" s="273">
        <f t="shared" si="52"/>
        <v>0</v>
      </c>
      <c r="F172" s="273" t="str">
        <f t="shared" si="53"/>
        <v/>
      </c>
      <c r="G172" s="101"/>
      <c r="H172" s="102"/>
      <c r="I172" s="103" t="str">
        <f t="shared" si="54"/>
        <v/>
      </c>
      <c r="J172" s="138"/>
      <c r="K172" s="322" t="str">
        <f t="shared" si="66"/>
        <v/>
      </c>
      <c r="L172" s="138"/>
      <c r="M172" s="322" t="str">
        <f t="shared" si="67"/>
        <v/>
      </c>
      <c r="N172" s="138"/>
      <c r="O172" s="322" t="str">
        <f t="shared" si="56"/>
        <v/>
      </c>
      <c r="P172" s="138"/>
      <c r="Q172" s="322" t="str">
        <f t="shared" si="57"/>
        <v/>
      </c>
      <c r="R172" s="138"/>
      <c r="S172" s="322" t="str">
        <f t="shared" si="58"/>
        <v/>
      </c>
      <c r="T172" s="139">
        <f t="shared" si="59"/>
        <v>1</v>
      </c>
      <c r="U172" s="322" t="str">
        <f t="shared" ref="U172" si="128">IFERROR(($I172*T172),"")</f>
        <v/>
      </c>
      <c r="V172" s="140"/>
      <c r="W172" s="322" t="str">
        <f t="shared" ref="W172" si="129">IFERROR(($I172*V172),"")</f>
        <v/>
      </c>
      <c r="X172" s="229">
        <f t="shared" si="62"/>
        <v>1</v>
      </c>
      <c r="Y172" s="324">
        <f t="shared" si="63"/>
        <v>0</v>
      </c>
      <c r="Z172" s="230"/>
      <c r="AA172" s="230"/>
      <c r="AB172" s="230"/>
      <c r="AC172" s="230"/>
      <c r="AE172" s="5"/>
      <c r="AG172" s="5"/>
      <c r="AI172" s="5"/>
      <c r="AK172" s="5"/>
      <c r="AM172" s="5"/>
      <c r="AO172" s="5"/>
      <c r="AQ172" s="5"/>
      <c r="AS172" s="5"/>
      <c r="AU172" s="5"/>
      <c r="AW172" s="5"/>
      <c r="AY172" s="5"/>
      <c r="BA172" s="5"/>
      <c r="BC172" s="5"/>
      <c r="BE172" s="5"/>
      <c r="BG172" s="5"/>
      <c r="BI172" s="5"/>
      <c r="BK172" s="5"/>
      <c r="BM172" s="5"/>
      <c r="BO172" s="5"/>
      <c r="BQ172" s="5"/>
      <c r="BS172" s="5"/>
      <c r="BU172" s="5"/>
      <c r="BW172" s="5"/>
      <c r="BX172" s="5"/>
      <c r="BY172" s="5"/>
      <c r="BZ172" s="5"/>
      <c r="CA172" s="5"/>
    </row>
    <row r="173" spans="1:79" hidden="1">
      <c r="A173" s="99"/>
      <c r="B173" s="100"/>
      <c r="C173" s="100"/>
      <c r="D173" s="228"/>
      <c r="E173" s="273">
        <f t="shared" si="52"/>
        <v>0</v>
      </c>
      <c r="F173" s="273" t="str">
        <f t="shared" si="53"/>
        <v/>
      </c>
      <c r="G173" s="101"/>
      <c r="H173" s="102"/>
      <c r="I173" s="103" t="str">
        <f t="shared" si="54"/>
        <v/>
      </c>
      <c r="J173" s="138"/>
      <c r="K173" s="322" t="str">
        <f t="shared" si="66"/>
        <v/>
      </c>
      <c r="L173" s="138"/>
      <c r="M173" s="322" t="str">
        <f t="shared" si="67"/>
        <v/>
      </c>
      <c r="N173" s="138"/>
      <c r="O173" s="322" t="str">
        <f t="shared" si="56"/>
        <v/>
      </c>
      <c r="P173" s="138"/>
      <c r="Q173" s="322" t="str">
        <f t="shared" si="57"/>
        <v/>
      </c>
      <c r="R173" s="138"/>
      <c r="S173" s="322" t="str">
        <f t="shared" si="58"/>
        <v/>
      </c>
      <c r="T173" s="139">
        <f t="shared" si="59"/>
        <v>1</v>
      </c>
      <c r="U173" s="322" t="str">
        <f t="shared" ref="U173" si="130">IFERROR(($I173*T173),"")</f>
        <v/>
      </c>
      <c r="V173" s="140"/>
      <c r="W173" s="322" t="str">
        <f t="shared" ref="W173" si="131">IFERROR(($I173*V173),"")</f>
        <v/>
      </c>
      <c r="X173" s="229">
        <f t="shared" si="62"/>
        <v>1</v>
      </c>
      <c r="Y173" s="324">
        <f t="shared" si="63"/>
        <v>0</v>
      </c>
      <c r="Z173" s="230"/>
      <c r="AA173" s="230"/>
      <c r="AB173" s="230"/>
      <c r="AC173" s="230"/>
      <c r="AE173" s="5"/>
      <c r="AG173" s="5"/>
      <c r="AI173" s="5"/>
      <c r="AK173" s="5"/>
      <c r="AM173" s="5"/>
      <c r="AO173" s="5"/>
      <c r="AQ173" s="5"/>
      <c r="AS173" s="5"/>
      <c r="AU173" s="5"/>
      <c r="AW173" s="5"/>
      <c r="AY173" s="5"/>
      <c r="BA173" s="5"/>
      <c r="BC173" s="5"/>
      <c r="BE173" s="5"/>
      <c r="BG173" s="5"/>
      <c r="BI173" s="5"/>
      <c r="BK173" s="5"/>
      <c r="BM173" s="5"/>
      <c r="BO173" s="5"/>
      <c r="BQ173" s="5"/>
      <c r="BS173" s="5"/>
      <c r="BU173" s="5"/>
      <c r="BW173" s="5"/>
      <c r="BX173" s="5"/>
      <c r="BY173" s="5"/>
      <c r="BZ173" s="5"/>
      <c r="CA173" s="5"/>
    </row>
    <row r="174" spans="1:79" hidden="1">
      <c r="A174" s="99"/>
      <c r="B174" s="100"/>
      <c r="C174" s="100"/>
      <c r="D174" s="228"/>
      <c r="E174" s="273">
        <f t="shared" si="52"/>
        <v>0</v>
      </c>
      <c r="F174" s="273" t="str">
        <f t="shared" si="53"/>
        <v/>
      </c>
      <c r="G174" s="101"/>
      <c r="H174" s="102"/>
      <c r="I174" s="103" t="str">
        <f t="shared" si="54"/>
        <v/>
      </c>
      <c r="J174" s="138"/>
      <c r="K174" s="322" t="str">
        <f t="shared" si="66"/>
        <v/>
      </c>
      <c r="L174" s="138"/>
      <c r="M174" s="322" t="str">
        <f t="shared" si="67"/>
        <v/>
      </c>
      <c r="N174" s="138"/>
      <c r="O174" s="322" t="str">
        <f t="shared" si="56"/>
        <v/>
      </c>
      <c r="P174" s="138"/>
      <c r="Q174" s="322" t="str">
        <f t="shared" si="57"/>
        <v/>
      </c>
      <c r="R174" s="138"/>
      <c r="S174" s="322" t="str">
        <f t="shared" si="58"/>
        <v/>
      </c>
      <c r="T174" s="139">
        <f t="shared" si="59"/>
        <v>1</v>
      </c>
      <c r="U174" s="322" t="str">
        <f t="shared" ref="U174" si="132">IFERROR(($I174*T174),"")</f>
        <v/>
      </c>
      <c r="V174" s="140"/>
      <c r="W174" s="322" t="str">
        <f t="shared" ref="W174" si="133">IFERROR(($I174*V174),"")</f>
        <v/>
      </c>
      <c r="X174" s="229">
        <f t="shared" si="62"/>
        <v>1</v>
      </c>
      <c r="Y174" s="324">
        <f t="shared" si="63"/>
        <v>0</v>
      </c>
      <c r="Z174" s="230"/>
      <c r="AA174" s="230"/>
      <c r="AB174" s="230"/>
      <c r="AC174" s="230"/>
      <c r="AE174" s="5"/>
      <c r="AG174" s="5"/>
      <c r="AI174" s="5"/>
      <c r="AK174" s="5"/>
      <c r="AM174" s="5"/>
      <c r="AO174" s="5"/>
      <c r="AQ174" s="5"/>
      <c r="AS174" s="5"/>
      <c r="AU174" s="5"/>
      <c r="AW174" s="5"/>
      <c r="AY174" s="5"/>
      <c r="BA174" s="5"/>
      <c r="BC174" s="5"/>
      <c r="BE174" s="5"/>
      <c r="BG174" s="5"/>
      <c r="BI174" s="5"/>
      <c r="BK174" s="5"/>
      <c r="BM174" s="5"/>
      <c r="BO174" s="5"/>
      <c r="BQ174" s="5"/>
      <c r="BS174" s="5"/>
      <c r="BU174" s="5"/>
      <c r="BW174" s="5"/>
      <c r="BX174" s="5"/>
      <c r="BY174" s="5"/>
      <c r="BZ174" s="5"/>
      <c r="CA174" s="5"/>
    </row>
    <row r="175" spans="1:79" hidden="1">
      <c r="A175" s="99"/>
      <c r="B175" s="100"/>
      <c r="C175" s="100"/>
      <c r="D175" s="228"/>
      <c r="E175" s="273">
        <f t="shared" si="52"/>
        <v>0</v>
      </c>
      <c r="F175" s="273" t="str">
        <f t="shared" si="53"/>
        <v/>
      </c>
      <c r="G175" s="101"/>
      <c r="H175" s="102"/>
      <c r="I175" s="103" t="str">
        <f t="shared" si="54"/>
        <v/>
      </c>
      <c r="J175" s="138"/>
      <c r="K175" s="322" t="str">
        <f t="shared" si="66"/>
        <v/>
      </c>
      <c r="L175" s="138"/>
      <c r="M175" s="322" t="str">
        <f t="shared" si="67"/>
        <v/>
      </c>
      <c r="N175" s="138"/>
      <c r="O175" s="322" t="str">
        <f t="shared" si="56"/>
        <v/>
      </c>
      <c r="P175" s="138"/>
      <c r="Q175" s="322" t="str">
        <f t="shared" si="57"/>
        <v/>
      </c>
      <c r="R175" s="138"/>
      <c r="S175" s="322" t="str">
        <f t="shared" si="58"/>
        <v/>
      </c>
      <c r="T175" s="139">
        <f t="shared" si="59"/>
        <v>1</v>
      </c>
      <c r="U175" s="322" t="str">
        <f t="shared" ref="U175" si="134">IFERROR(($I175*T175),"")</f>
        <v/>
      </c>
      <c r="V175" s="140"/>
      <c r="W175" s="322" t="str">
        <f t="shared" ref="W175" si="135">IFERROR(($I175*V175),"")</f>
        <v/>
      </c>
      <c r="X175" s="229">
        <f t="shared" si="62"/>
        <v>1</v>
      </c>
      <c r="Y175" s="324">
        <f t="shared" si="63"/>
        <v>0</v>
      </c>
      <c r="Z175" s="230"/>
      <c r="AA175" s="230"/>
      <c r="AB175" s="230"/>
      <c r="AC175" s="230"/>
      <c r="AE175" s="5"/>
      <c r="AG175" s="5"/>
      <c r="AI175" s="5"/>
      <c r="AK175" s="5"/>
      <c r="AM175" s="5"/>
      <c r="AO175" s="5"/>
      <c r="AQ175" s="5"/>
      <c r="AS175" s="5"/>
      <c r="AU175" s="5"/>
      <c r="AW175" s="5"/>
      <c r="AY175" s="5"/>
      <c r="BA175" s="5"/>
      <c r="BC175" s="5"/>
      <c r="BE175" s="5"/>
      <c r="BG175" s="5"/>
      <c r="BI175" s="5"/>
      <c r="BK175" s="5"/>
      <c r="BM175" s="5"/>
      <c r="BO175" s="5"/>
      <c r="BQ175" s="5"/>
      <c r="BS175" s="5"/>
      <c r="BU175" s="5"/>
      <c r="BW175" s="5"/>
      <c r="BX175" s="5"/>
      <c r="BY175" s="5"/>
      <c r="BZ175" s="5"/>
      <c r="CA175" s="5"/>
    </row>
    <row r="176" spans="1:79" hidden="1">
      <c r="A176" s="99"/>
      <c r="B176" s="100"/>
      <c r="C176" s="100"/>
      <c r="D176" s="228"/>
      <c r="E176" s="273">
        <f t="shared" si="52"/>
        <v>0</v>
      </c>
      <c r="F176" s="273" t="str">
        <f t="shared" si="53"/>
        <v/>
      </c>
      <c r="G176" s="101"/>
      <c r="H176" s="102"/>
      <c r="I176" s="103" t="str">
        <f t="shared" si="54"/>
        <v/>
      </c>
      <c r="J176" s="138"/>
      <c r="K176" s="322" t="str">
        <f t="shared" si="66"/>
        <v/>
      </c>
      <c r="L176" s="138"/>
      <c r="M176" s="322" t="str">
        <f t="shared" si="67"/>
        <v/>
      </c>
      <c r="N176" s="138"/>
      <c r="O176" s="322" t="str">
        <f t="shared" si="56"/>
        <v/>
      </c>
      <c r="P176" s="138"/>
      <c r="Q176" s="322" t="str">
        <f t="shared" si="57"/>
        <v/>
      </c>
      <c r="R176" s="138"/>
      <c r="S176" s="322" t="str">
        <f t="shared" si="58"/>
        <v/>
      </c>
      <c r="T176" s="139">
        <f t="shared" si="59"/>
        <v>1</v>
      </c>
      <c r="U176" s="322" t="str">
        <f t="shared" ref="U176" si="136">IFERROR(($I176*T176),"")</f>
        <v/>
      </c>
      <c r="V176" s="140"/>
      <c r="W176" s="322" t="str">
        <f t="shared" ref="W176" si="137">IFERROR(($I176*V176),"")</f>
        <v/>
      </c>
      <c r="X176" s="229">
        <f t="shared" si="62"/>
        <v>1</v>
      </c>
      <c r="Y176" s="324">
        <f t="shared" si="63"/>
        <v>0</v>
      </c>
      <c r="Z176" s="230"/>
      <c r="AA176" s="230"/>
      <c r="AB176" s="230"/>
      <c r="AC176" s="230"/>
      <c r="AE176" s="5"/>
      <c r="AG176" s="5"/>
      <c r="AI176" s="5"/>
      <c r="AK176" s="5"/>
      <c r="AM176" s="5"/>
      <c r="AO176" s="5"/>
      <c r="AQ176" s="5"/>
      <c r="AS176" s="5"/>
      <c r="AU176" s="5"/>
      <c r="AW176" s="5"/>
      <c r="AY176" s="5"/>
      <c r="BA176" s="5"/>
      <c r="BC176" s="5"/>
      <c r="BE176" s="5"/>
      <c r="BG176" s="5"/>
      <c r="BI176" s="5"/>
      <c r="BK176" s="5"/>
      <c r="BM176" s="5"/>
      <c r="BO176" s="5"/>
      <c r="BQ176" s="5"/>
      <c r="BS176" s="5"/>
      <c r="BU176" s="5"/>
      <c r="BW176" s="5"/>
      <c r="BX176" s="5"/>
      <c r="BY176" s="5"/>
      <c r="BZ176" s="5"/>
      <c r="CA176" s="5"/>
    </row>
    <row r="177" spans="1:79" hidden="1">
      <c r="A177" s="99"/>
      <c r="B177" s="100"/>
      <c r="C177" s="100"/>
      <c r="D177" s="228"/>
      <c r="E177" s="273">
        <f t="shared" si="52"/>
        <v>0</v>
      </c>
      <c r="F177" s="273" t="str">
        <f t="shared" si="53"/>
        <v/>
      </c>
      <c r="G177" s="101"/>
      <c r="H177" s="102"/>
      <c r="I177" s="103" t="str">
        <f t="shared" si="54"/>
        <v/>
      </c>
      <c r="J177" s="138"/>
      <c r="K177" s="322" t="str">
        <f t="shared" si="66"/>
        <v/>
      </c>
      <c r="L177" s="138"/>
      <c r="M177" s="322" t="str">
        <f t="shared" si="67"/>
        <v/>
      </c>
      <c r="N177" s="138"/>
      <c r="O177" s="322" t="str">
        <f t="shared" si="56"/>
        <v/>
      </c>
      <c r="P177" s="138"/>
      <c r="Q177" s="322" t="str">
        <f t="shared" si="57"/>
        <v/>
      </c>
      <c r="R177" s="138"/>
      <c r="S177" s="322" t="str">
        <f t="shared" si="58"/>
        <v/>
      </c>
      <c r="T177" s="139">
        <f t="shared" si="59"/>
        <v>1</v>
      </c>
      <c r="U177" s="322" t="str">
        <f t="shared" ref="U177" si="138">IFERROR(($I177*T177),"")</f>
        <v/>
      </c>
      <c r="V177" s="140"/>
      <c r="W177" s="322" t="str">
        <f t="shared" ref="W177" si="139">IFERROR(($I177*V177),"")</f>
        <v/>
      </c>
      <c r="X177" s="229">
        <f t="shared" si="62"/>
        <v>1</v>
      </c>
      <c r="Y177" s="324">
        <f t="shared" si="63"/>
        <v>0</v>
      </c>
      <c r="Z177" s="230"/>
      <c r="AA177" s="230"/>
      <c r="AB177" s="230"/>
      <c r="AC177" s="230"/>
      <c r="AE177" s="5"/>
      <c r="AG177" s="5"/>
      <c r="AI177" s="5"/>
      <c r="AK177" s="5"/>
      <c r="AM177" s="5"/>
      <c r="AO177" s="5"/>
      <c r="AQ177" s="5"/>
      <c r="AS177" s="5"/>
      <c r="AU177" s="5"/>
      <c r="AW177" s="5"/>
      <c r="AY177" s="5"/>
      <c r="BA177" s="5"/>
      <c r="BC177" s="5"/>
      <c r="BE177" s="5"/>
      <c r="BG177" s="5"/>
      <c r="BI177" s="5"/>
      <c r="BK177" s="5"/>
      <c r="BM177" s="5"/>
      <c r="BO177" s="5"/>
      <c r="BQ177" s="5"/>
      <c r="BS177" s="5"/>
      <c r="BU177" s="5"/>
      <c r="BW177" s="5"/>
      <c r="BX177" s="5"/>
      <c r="BY177" s="5"/>
      <c r="BZ177" s="5"/>
      <c r="CA177" s="5"/>
    </row>
    <row r="178" spans="1:79" hidden="1">
      <c r="A178" s="99"/>
      <c r="B178" s="100"/>
      <c r="C178" s="100"/>
      <c r="D178" s="228"/>
      <c r="E178" s="273">
        <f t="shared" si="52"/>
        <v>0</v>
      </c>
      <c r="F178" s="273" t="str">
        <f t="shared" si="53"/>
        <v/>
      </c>
      <c r="G178" s="101"/>
      <c r="H178" s="102"/>
      <c r="I178" s="103" t="str">
        <f t="shared" si="54"/>
        <v/>
      </c>
      <c r="J178" s="138"/>
      <c r="K178" s="322" t="str">
        <f t="shared" si="66"/>
        <v/>
      </c>
      <c r="L178" s="138"/>
      <c r="M178" s="322" t="str">
        <f t="shared" si="67"/>
        <v/>
      </c>
      <c r="N178" s="138"/>
      <c r="O178" s="322" t="str">
        <f t="shared" si="56"/>
        <v/>
      </c>
      <c r="P178" s="138"/>
      <c r="Q178" s="322" t="str">
        <f t="shared" si="57"/>
        <v/>
      </c>
      <c r="R178" s="138"/>
      <c r="S178" s="322" t="str">
        <f t="shared" si="58"/>
        <v/>
      </c>
      <c r="T178" s="139">
        <f t="shared" si="59"/>
        <v>1</v>
      </c>
      <c r="U178" s="322" t="str">
        <f t="shared" ref="U178" si="140">IFERROR(($I178*T178),"")</f>
        <v/>
      </c>
      <c r="V178" s="140"/>
      <c r="W178" s="322" t="str">
        <f t="shared" ref="W178" si="141">IFERROR(($I178*V178),"")</f>
        <v/>
      </c>
      <c r="X178" s="229">
        <f t="shared" si="62"/>
        <v>1</v>
      </c>
      <c r="Y178" s="324">
        <f t="shared" si="63"/>
        <v>0</v>
      </c>
      <c r="Z178" s="230"/>
      <c r="AA178" s="230"/>
      <c r="AB178" s="230"/>
      <c r="AC178" s="230"/>
      <c r="AE178" s="5"/>
      <c r="AG178" s="5"/>
      <c r="AI178" s="5"/>
      <c r="AK178" s="5"/>
      <c r="AM178" s="5"/>
      <c r="AO178" s="5"/>
      <c r="AQ178" s="5"/>
      <c r="AS178" s="5"/>
      <c r="AU178" s="5"/>
      <c r="AW178" s="5"/>
      <c r="AY178" s="5"/>
      <c r="BA178" s="5"/>
      <c r="BC178" s="5"/>
      <c r="BE178" s="5"/>
      <c r="BG178" s="5"/>
      <c r="BI178" s="5"/>
      <c r="BK178" s="5"/>
      <c r="BM178" s="5"/>
      <c r="BO178" s="5"/>
      <c r="BQ178" s="5"/>
      <c r="BS178" s="5"/>
      <c r="BU178" s="5"/>
      <c r="BW178" s="5"/>
      <c r="BX178" s="5"/>
      <c r="BY178" s="5"/>
      <c r="BZ178" s="5"/>
      <c r="CA178" s="5"/>
    </row>
    <row r="179" spans="1:79" hidden="1">
      <c r="A179" s="99"/>
      <c r="B179" s="100"/>
      <c r="C179" s="100"/>
      <c r="D179" s="228"/>
      <c r="E179" s="273">
        <f t="shared" si="52"/>
        <v>0</v>
      </c>
      <c r="F179" s="273" t="str">
        <f t="shared" si="53"/>
        <v/>
      </c>
      <c r="G179" s="101"/>
      <c r="H179" s="102"/>
      <c r="I179" s="103" t="str">
        <f t="shared" si="54"/>
        <v/>
      </c>
      <c r="J179" s="138"/>
      <c r="K179" s="322" t="str">
        <f t="shared" si="66"/>
        <v/>
      </c>
      <c r="L179" s="138"/>
      <c r="M179" s="322" t="str">
        <f t="shared" si="67"/>
        <v/>
      </c>
      <c r="N179" s="138"/>
      <c r="O179" s="322" t="str">
        <f t="shared" si="56"/>
        <v/>
      </c>
      <c r="P179" s="138"/>
      <c r="Q179" s="322" t="str">
        <f t="shared" si="57"/>
        <v/>
      </c>
      <c r="R179" s="138"/>
      <c r="S179" s="322" t="str">
        <f t="shared" si="58"/>
        <v/>
      </c>
      <c r="T179" s="139">
        <f t="shared" si="59"/>
        <v>1</v>
      </c>
      <c r="U179" s="322" t="str">
        <f t="shared" ref="U179" si="142">IFERROR(($I179*T179),"")</f>
        <v/>
      </c>
      <c r="V179" s="140"/>
      <c r="W179" s="322" t="str">
        <f t="shared" ref="W179" si="143">IFERROR(($I179*V179),"")</f>
        <v/>
      </c>
      <c r="X179" s="229">
        <f t="shared" si="62"/>
        <v>1</v>
      </c>
      <c r="Y179" s="324">
        <f t="shared" si="63"/>
        <v>0</v>
      </c>
      <c r="Z179" s="230"/>
      <c r="AA179" s="230"/>
      <c r="AB179" s="230"/>
      <c r="AC179" s="230"/>
      <c r="AE179" s="5"/>
      <c r="AG179" s="5"/>
      <c r="AI179" s="5"/>
      <c r="AK179" s="5"/>
      <c r="AM179" s="5"/>
      <c r="AO179" s="5"/>
      <c r="AQ179" s="5"/>
      <c r="AS179" s="5"/>
      <c r="AU179" s="5"/>
      <c r="AW179" s="5"/>
      <c r="AY179" s="5"/>
      <c r="BA179" s="5"/>
      <c r="BC179" s="5"/>
      <c r="BE179" s="5"/>
      <c r="BG179" s="5"/>
      <c r="BI179" s="5"/>
      <c r="BK179" s="5"/>
      <c r="BM179" s="5"/>
      <c r="BO179" s="5"/>
      <c r="BQ179" s="5"/>
      <c r="BS179" s="5"/>
      <c r="BU179" s="5"/>
      <c r="BW179" s="5"/>
      <c r="BX179" s="5"/>
      <c r="BY179" s="5"/>
      <c r="BZ179" s="5"/>
      <c r="CA179" s="5"/>
    </row>
    <row r="180" spans="1:79" hidden="1">
      <c r="A180" s="99"/>
      <c r="B180" s="100"/>
      <c r="C180" s="100"/>
      <c r="D180" s="228"/>
      <c r="E180" s="273">
        <f t="shared" si="52"/>
        <v>0</v>
      </c>
      <c r="F180" s="273" t="str">
        <f t="shared" si="53"/>
        <v/>
      </c>
      <c r="G180" s="101"/>
      <c r="H180" s="102"/>
      <c r="I180" s="103" t="str">
        <f t="shared" si="54"/>
        <v/>
      </c>
      <c r="J180" s="138"/>
      <c r="K180" s="322" t="str">
        <f t="shared" si="66"/>
        <v/>
      </c>
      <c r="L180" s="138"/>
      <c r="M180" s="322" t="str">
        <f t="shared" si="67"/>
        <v/>
      </c>
      <c r="N180" s="138"/>
      <c r="O180" s="322" t="str">
        <f t="shared" si="56"/>
        <v/>
      </c>
      <c r="P180" s="138"/>
      <c r="Q180" s="322" t="str">
        <f t="shared" si="57"/>
        <v/>
      </c>
      <c r="R180" s="138"/>
      <c r="S180" s="322" t="str">
        <f t="shared" si="58"/>
        <v/>
      </c>
      <c r="T180" s="139">
        <f t="shared" si="59"/>
        <v>1</v>
      </c>
      <c r="U180" s="322" t="str">
        <f t="shared" ref="U180" si="144">IFERROR(($I180*T180),"")</f>
        <v/>
      </c>
      <c r="V180" s="140"/>
      <c r="W180" s="322" t="str">
        <f t="shared" ref="W180" si="145">IFERROR(($I180*V180),"")</f>
        <v/>
      </c>
      <c r="X180" s="229">
        <f t="shared" si="62"/>
        <v>1</v>
      </c>
      <c r="Y180" s="324">
        <f t="shared" si="63"/>
        <v>0</v>
      </c>
      <c r="Z180" s="230"/>
      <c r="AA180" s="230"/>
      <c r="AB180" s="230"/>
      <c r="AC180" s="230"/>
      <c r="AE180" s="5"/>
      <c r="AG180" s="5"/>
      <c r="AI180" s="5"/>
      <c r="AK180" s="5"/>
      <c r="AM180" s="5"/>
      <c r="AO180" s="5"/>
      <c r="AQ180" s="5"/>
      <c r="AS180" s="5"/>
      <c r="AU180" s="5"/>
      <c r="AW180" s="5"/>
      <c r="AY180" s="5"/>
      <c r="BA180" s="5"/>
      <c r="BC180" s="5"/>
      <c r="BE180" s="5"/>
      <c r="BG180" s="5"/>
      <c r="BI180" s="5"/>
      <c r="BK180" s="5"/>
      <c r="BM180" s="5"/>
      <c r="BO180" s="5"/>
      <c r="BQ180" s="5"/>
      <c r="BS180" s="5"/>
      <c r="BU180" s="5"/>
      <c r="BW180" s="5"/>
      <c r="BX180" s="5"/>
      <c r="BY180" s="5"/>
      <c r="BZ180" s="5"/>
      <c r="CA180" s="5"/>
    </row>
    <row r="181" spans="1:79" hidden="1">
      <c r="A181" s="99"/>
      <c r="B181" s="100"/>
      <c r="C181" s="100"/>
      <c r="D181" s="228"/>
      <c r="E181" s="273">
        <f t="shared" si="52"/>
        <v>0</v>
      </c>
      <c r="F181" s="273" t="str">
        <f t="shared" si="53"/>
        <v/>
      </c>
      <c r="G181" s="101"/>
      <c r="H181" s="102"/>
      <c r="I181" s="103" t="str">
        <f t="shared" si="54"/>
        <v/>
      </c>
      <c r="J181" s="138"/>
      <c r="K181" s="322" t="str">
        <f t="shared" si="66"/>
        <v/>
      </c>
      <c r="L181" s="138"/>
      <c r="M181" s="322" t="str">
        <f t="shared" si="67"/>
        <v/>
      </c>
      <c r="N181" s="138"/>
      <c r="O181" s="322" t="str">
        <f t="shared" si="56"/>
        <v/>
      </c>
      <c r="P181" s="138"/>
      <c r="Q181" s="322" t="str">
        <f t="shared" si="57"/>
        <v/>
      </c>
      <c r="R181" s="138"/>
      <c r="S181" s="322" t="str">
        <f t="shared" si="58"/>
        <v/>
      </c>
      <c r="T181" s="139">
        <f t="shared" si="59"/>
        <v>1</v>
      </c>
      <c r="U181" s="322" t="str">
        <f t="shared" ref="U181" si="146">IFERROR(($I181*T181),"")</f>
        <v/>
      </c>
      <c r="V181" s="140"/>
      <c r="W181" s="322" t="str">
        <f t="shared" ref="W181" si="147">IFERROR(($I181*V181),"")</f>
        <v/>
      </c>
      <c r="X181" s="229">
        <f t="shared" si="62"/>
        <v>1</v>
      </c>
      <c r="Y181" s="324">
        <f t="shared" si="63"/>
        <v>0</v>
      </c>
      <c r="Z181" s="230"/>
      <c r="AA181" s="230"/>
      <c r="AB181" s="230"/>
      <c r="AC181" s="230"/>
      <c r="AE181" s="5"/>
      <c r="AG181" s="5"/>
      <c r="AI181" s="5"/>
      <c r="AK181" s="5"/>
      <c r="AM181" s="5"/>
      <c r="AO181" s="5"/>
      <c r="AQ181" s="5"/>
      <c r="AS181" s="5"/>
      <c r="AU181" s="5"/>
      <c r="AW181" s="5"/>
      <c r="AY181" s="5"/>
      <c r="BA181" s="5"/>
      <c r="BC181" s="5"/>
      <c r="BE181" s="5"/>
      <c r="BG181" s="5"/>
      <c r="BI181" s="5"/>
      <c r="BK181" s="5"/>
      <c r="BM181" s="5"/>
      <c r="BO181" s="5"/>
      <c r="BQ181" s="5"/>
      <c r="BS181" s="5"/>
      <c r="BU181" s="5"/>
      <c r="BW181" s="5"/>
      <c r="BX181" s="5"/>
      <c r="BY181" s="5"/>
      <c r="BZ181" s="5"/>
      <c r="CA181" s="5"/>
    </row>
    <row r="182" spans="1:79" hidden="1">
      <c r="A182" s="99"/>
      <c r="B182" s="100"/>
      <c r="C182" s="100"/>
      <c r="D182" s="228"/>
      <c r="E182" s="273">
        <f t="shared" si="52"/>
        <v>0</v>
      </c>
      <c r="F182" s="273" t="str">
        <f t="shared" si="53"/>
        <v/>
      </c>
      <c r="G182" s="101"/>
      <c r="H182" s="102"/>
      <c r="I182" s="103" t="str">
        <f t="shared" si="54"/>
        <v/>
      </c>
      <c r="J182" s="138"/>
      <c r="K182" s="322" t="str">
        <f t="shared" si="66"/>
        <v/>
      </c>
      <c r="L182" s="138"/>
      <c r="M182" s="322" t="str">
        <f t="shared" si="67"/>
        <v/>
      </c>
      <c r="N182" s="138"/>
      <c r="O182" s="322" t="str">
        <f t="shared" si="56"/>
        <v/>
      </c>
      <c r="P182" s="138"/>
      <c r="Q182" s="322" t="str">
        <f t="shared" si="57"/>
        <v/>
      </c>
      <c r="R182" s="138"/>
      <c r="S182" s="322" t="str">
        <f t="shared" si="58"/>
        <v/>
      </c>
      <c r="T182" s="139">
        <f t="shared" si="59"/>
        <v>1</v>
      </c>
      <c r="U182" s="322" t="str">
        <f t="shared" ref="U182" si="148">IFERROR(($I182*T182),"")</f>
        <v/>
      </c>
      <c r="V182" s="140"/>
      <c r="W182" s="322" t="str">
        <f t="shared" ref="W182" si="149">IFERROR(($I182*V182),"")</f>
        <v/>
      </c>
      <c r="X182" s="229">
        <f t="shared" si="62"/>
        <v>1</v>
      </c>
      <c r="Y182" s="324">
        <f t="shared" si="63"/>
        <v>0</v>
      </c>
      <c r="Z182" s="230"/>
      <c r="AA182" s="230"/>
      <c r="AB182" s="230"/>
      <c r="AC182" s="230"/>
      <c r="AE182" s="5"/>
      <c r="AG182" s="5"/>
      <c r="AI182" s="5"/>
      <c r="AK182" s="5"/>
      <c r="AM182" s="5"/>
      <c r="AO182" s="5"/>
      <c r="AQ182" s="5"/>
      <c r="AS182" s="5"/>
      <c r="AU182" s="5"/>
      <c r="AW182" s="5"/>
      <c r="AY182" s="5"/>
      <c r="BA182" s="5"/>
      <c r="BC182" s="5"/>
      <c r="BE182" s="5"/>
      <c r="BG182" s="5"/>
      <c r="BI182" s="5"/>
      <c r="BK182" s="5"/>
      <c r="BM182" s="5"/>
      <c r="BO182" s="5"/>
      <c r="BQ182" s="5"/>
      <c r="BS182" s="5"/>
      <c r="BU182" s="5"/>
      <c r="BW182" s="5"/>
      <c r="BX182" s="5"/>
      <c r="BY182" s="5"/>
      <c r="BZ182" s="5"/>
      <c r="CA182" s="5"/>
    </row>
    <row r="183" spans="1:79" hidden="1">
      <c r="A183" s="99"/>
      <c r="B183" s="100"/>
      <c r="C183" s="100"/>
      <c r="D183" s="228"/>
      <c r="E183" s="273">
        <f t="shared" si="52"/>
        <v>0</v>
      </c>
      <c r="F183" s="273" t="str">
        <f t="shared" si="53"/>
        <v/>
      </c>
      <c r="G183" s="101"/>
      <c r="H183" s="102"/>
      <c r="I183" s="103" t="str">
        <f t="shared" si="54"/>
        <v/>
      </c>
      <c r="J183" s="138"/>
      <c r="K183" s="322" t="str">
        <f t="shared" si="66"/>
        <v/>
      </c>
      <c r="L183" s="138"/>
      <c r="M183" s="322" t="str">
        <f t="shared" si="67"/>
        <v/>
      </c>
      <c r="N183" s="138"/>
      <c r="O183" s="322" t="str">
        <f t="shared" si="56"/>
        <v/>
      </c>
      <c r="P183" s="138"/>
      <c r="Q183" s="322" t="str">
        <f t="shared" si="57"/>
        <v/>
      </c>
      <c r="R183" s="138"/>
      <c r="S183" s="322" t="str">
        <f t="shared" si="58"/>
        <v/>
      </c>
      <c r="T183" s="139">
        <f t="shared" si="59"/>
        <v>1</v>
      </c>
      <c r="U183" s="322" t="str">
        <f t="shared" ref="U183" si="150">IFERROR(($I183*T183),"")</f>
        <v/>
      </c>
      <c r="V183" s="140"/>
      <c r="W183" s="322" t="str">
        <f t="shared" ref="W183" si="151">IFERROR(($I183*V183),"")</f>
        <v/>
      </c>
      <c r="X183" s="229">
        <f t="shared" si="62"/>
        <v>1</v>
      </c>
      <c r="Y183" s="324">
        <f t="shared" si="63"/>
        <v>0</v>
      </c>
      <c r="Z183" s="230"/>
      <c r="AA183" s="230"/>
      <c r="AB183" s="230"/>
      <c r="AC183" s="230"/>
      <c r="AE183" s="5"/>
      <c r="AG183" s="5"/>
      <c r="AI183" s="5"/>
      <c r="AK183" s="5"/>
      <c r="AM183" s="5"/>
      <c r="AO183" s="5"/>
      <c r="AQ183" s="5"/>
      <c r="AS183" s="5"/>
      <c r="AU183" s="5"/>
      <c r="AW183" s="5"/>
      <c r="AY183" s="5"/>
      <c r="BA183" s="5"/>
      <c r="BC183" s="5"/>
      <c r="BE183" s="5"/>
      <c r="BG183" s="5"/>
      <c r="BI183" s="5"/>
      <c r="BK183" s="5"/>
      <c r="BM183" s="5"/>
      <c r="BO183" s="5"/>
      <c r="BQ183" s="5"/>
      <c r="BS183" s="5"/>
      <c r="BU183" s="5"/>
      <c r="BW183" s="5"/>
      <c r="BX183" s="5"/>
      <c r="BY183" s="5"/>
      <c r="BZ183" s="5"/>
      <c r="CA183" s="5"/>
    </row>
    <row r="184" spans="1:79" hidden="1">
      <c r="A184" s="99"/>
      <c r="B184" s="100"/>
      <c r="C184" s="100"/>
      <c r="D184" s="228"/>
      <c r="E184" s="273">
        <f t="shared" si="52"/>
        <v>0</v>
      </c>
      <c r="F184" s="273" t="str">
        <f t="shared" si="53"/>
        <v/>
      </c>
      <c r="G184" s="101"/>
      <c r="H184" s="102"/>
      <c r="I184" s="103" t="str">
        <f t="shared" si="54"/>
        <v/>
      </c>
      <c r="J184" s="138"/>
      <c r="K184" s="322" t="str">
        <f t="shared" si="66"/>
        <v/>
      </c>
      <c r="L184" s="138"/>
      <c r="M184" s="322" t="str">
        <f t="shared" si="67"/>
        <v/>
      </c>
      <c r="N184" s="138"/>
      <c r="O184" s="322" t="str">
        <f t="shared" si="56"/>
        <v/>
      </c>
      <c r="P184" s="138"/>
      <c r="Q184" s="322" t="str">
        <f t="shared" si="57"/>
        <v/>
      </c>
      <c r="R184" s="138"/>
      <c r="S184" s="322" t="str">
        <f t="shared" si="58"/>
        <v/>
      </c>
      <c r="T184" s="139">
        <f t="shared" si="59"/>
        <v>1</v>
      </c>
      <c r="U184" s="322" t="str">
        <f t="shared" ref="U184" si="152">IFERROR(($I184*T184),"")</f>
        <v/>
      </c>
      <c r="V184" s="140"/>
      <c r="W184" s="322" t="str">
        <f t="shared" ref="W184" si="153">IFERROR(($I184*V184),"")</f>
        <v/>
      </c>
      <c r="X184" s="229">
        <f t="shared" si="62"/>
        <v>1</v>
      </c>
      <c r="Y184" s="324">
        <f t="shared" si="63"/>
        <v>0</v>
      </c>
      <c r="Z184" s="230"/>
      <c r="AA184" s="230"/>
      <c r="AB184" s="230"/>
      <c r="AC184" s="230"/>
      <c r="AE184" s="5"/>
      <c r="AG184" s="5"/>
      <c r="AI184" s="5"/>
      <c r="AK184" s="5"/>
      <c r="AM184" s="5"/>
      <c r="AO184" s="5"/>
      <c r="AQ184" s="5"/>
      <c r="AS184" s="5"/>
      <c r="AU184" s="5"/>
      <c r="AW184" s="5"/>
      <c r="AY184" s="5"/>
      <c r="BA184" s="5"/>
      <c r="BC184" s="5"/>
      <c r="BE184" s="5"/>
      <c r="BG184" s="5"/>
      <c r="BI184" s="5"/>
      <c r="BK184" s="5"/>
      <c r="BM184" s="5"/>
      <c r="BO184" s="5"/>
      <c r="BQ184" s="5"/>
      <c r="BS184" s="5"/>
      <c r="BU184" s="5"/>
      <c r="BW184" s="5"/>
      <c r="BX184" s="5"/>
      <c r="BY184" s="5"/>
      <c r="BZ184" s="5"/>
      <c r="CA184" s="5"/>
    </row>
    <row r="185" spans="1:79" hidden="1">
      <c r="A185" s="99"/>
      <c r="B185" s="100"/>
      <c r="C185" s="100"/>
      <c r="D185" s="228"/>
      <c r="E185" s="273">
        <f t="shared" si="52"/>
        <v>0</v>
      </c>
      <c r="F185" s="273" t="str">
        <f t="shared" si="53"/>
        <v/>
      </c>
      <c r="G185" s="101"/>
      <c r="H185" s="102"/>
      <c r="I185" s="103" t="str">
        <f t="shared" si="54"/>
        <v/>
      </c>
      <c r="J185" s="138"/>
      <c r="K185" s="322" t="str">
        <f t="shared" si="66"/>
        <v/>
      </c>
      <c r="L185" s="138"/>
      <c r="M185" s="322" t="str">
        <f t="shared" si="67"/>
        <v/>
      </c>
      <c r="N185" s="138"/>
      <c r="O185" s="322" t="str">
        <f t="shared" si="56"/>
        <v/>
      </c>
      <c r="P185" s="138"/>
      <c r="Q185" s="322" t="str">
        <f t="shared" si="57"/>
        <v/>
      </c>
      <c r="R185" s="138"/>
      <c r="S185" s="322" t="str">
        <f t="shared" si="58"/>
        <v/>
      </c>
      <c r="T185" s="139">
        <f t="shared" si="59"/>
        <v>1</v>
      </c>
      <c r="U185" s="322" t="str">
        <f t="shared" ref="U185" si="154">IFERROR(($I185*T185),"")</f>
        <v/>
      </c>
      <c r="V185" s="140"/>
      <c r="W185" s="322" t="str">
        <f t="shared" ref="W185" si="155">IFERROR(($I185*V185),"")</f>
        <v/>
      </c>
      <c r="X185" s="229">
        <f t="shared" si="62"/>
        <v>1</v>
      </c>
      <c r="Y185" s="324">
        <f t="shared" si="63"/>
        <v>0</v>
      </c>
      <c r="Z185" s="230"/>
      <c r="AA185" s="230"/>
      <c r="AB185" s="230"/>
      <c r="AC185" s="230"/>
      <c r="AE185" s="5"/>
      <c r="AG185" s="5"/>
      <c r="AI185" s="5"/>
      <c r="AK185" s="5"/>
      <c r="AM185" s="5"/>
      <c r="AO185" s="5"/>
      <c r="AQ185" s="5"/>
      <c r="AS185" s="5"/>
      <c r="AU185" s="5"/>
      <c r="AW185" s="5"/>
      <c r="AY185" s="5"/>
      <c r="BA185" s="5"/>
      <c r="BC185" s="5"/>
      <c r="BE185" s="5"/>
      <c r="BG185" s="5"/>
      <c r="BI185" s="5"/>
      <c r="BK185" s="5"/>
      <c r="BM185" s="5"/>
      <c r="BO185" s="5"/>
      <c r="BQ185" s="5"/>
      <c r="BS185" s="5"/>
      <c r="BU185" s="5"/>
      <c r="BW185" s="5"/>
      <c r="BX185" s="5"/>
      <c r="BY185" s="5"/>
      <c r="BZ185" s="5"/>
      <c r="CA185" s="5"/>
    </row>
    <row r="186" spans="1:79" hidden="1">
      <c r="A186" s="99"/>
      <c r="B186" s="100"/>
      <c r="C186" s="100"/>
      <c r="D186" s="228"/>
      <c r="E186" s="273">
        <f t="shared" si="52"/>
        <v>0</v>
      </c>
      <c r="F186" s="273" t="str">
        <f t="shared" si="53"/>
        <v/>
      </c>
      <c r="G186" s="101"/>
      <c r="H186" s="102"/>
      <c r="I186" s="103" t="str">
        <f t="shared" si="54"/>
        <v/>
      </c>
      <c r="J186" s="138"/>
      <c r="K186" s="322" t="str">
        <f t="shared" si="66"/>
        <v/>
      </c>
      <c r="L186" s="138"/>
      <c r="M186" s="322" t="str">
        <f t="shared" si="67"/>
        <v/>
      </c>
      <c r="N186" s="138"/>
      <c r="O186" s="322" t="str">
        <f t="shared" si="56"/>
        <v/>
      </c>
      <c r="P186" s="138"/>
      <c r="Q186" s="322" t="str">
        <f t="shared" si="57"/>
        <v/>
      </c>
      <c r="R186" s="138"/>
      <c r="S186" s="322" t="str">
        <f t="shared" si="58"/>
        <v/>
      </c>
      <c r="T186" s="139">
        <f t="shared" si="59"/>
        <v>1</v>
      </c>
      <c r="U186" s="322" t="str">
        <f t="shared" ref="U186" si="156">IFERROR(($I186*T186),"")</f>
        <v/>
      </c>
      <c r="V186" s="140"/>
      <c r="W186" s="322" t="str">
        <f t="shared" ref="W186" si="157">IFERROR(($I186*V186),"")</f>
        <v/>
      </c>
      <c r="X186" s="229">
        <f t="shared" si="62"/>
        <v>1</v>
      </c>
      <c r="Y186" s="324">
        <f t="shared" si="63"/>
        <v>0</v>
      </c>
      <c r="Z186" s="230"/>
      <c r="AA186" s="230"/>
      <c r="AB186" s="230"/>
      <c r="AC186" s="230"/>
      <c r="AE186" s="5"/>
      <c r="AG186" s="5"/>
      <c r="AI186" s="5"/>
      <c r="AK186" s="5"/>
      <c r="AM186" s="5"/>
      <c r="AO186" s="5"/>
      <c r="AQ186" s="5"/>
      <c r="AS186" s="5"/>
      <c r="AU186" s="5"/>
      <c r="AW186" s="5"/>
      <c r="AY186" s="5"/>
      <c r="BA186" s="5"/>
      <c r="BC186" s="5"/>
      <c r="BE186" s="5"/>
      <c r="BG186" s="5"/>
      <c r="BI186" s="5"/>
      <c r="BK186" s="5"/>
      <c r="BM186" s="5"/>
      <c r="BO186" s="5"/>
      <c r="BQ186" s="5"/>
      <c r="BS186" s="5"/>
      <c r="BU186" s="5"/>
      <c r="BW186" s="5"/>
      <c r="BX186" s="5"/>
      <c r="BY186" s="5"/>
      <c r="BZ186" s="5"/>
      <c r="CA186" s="5"/>
    </row>
    <row r="187" spans="1:79" hidden="1">
      <c r="A187" s="99"/>
      <c r="B187" s="100"/>
      <c r="C187" s="100"/>
      <c r="D187" s="228"/>
      <c r="E187" s="273">
        <f t="shared" si="52"/>
        <v>0</v>
      </c>
      <c r="F187" s="273" t="str">
        <f t="shared" si="53"/>
        <v/>
      </c>
      <c r="G187" s="101"/>
      <c r="H187" s="102"/>
      <c r="I187" s="103" t="str">
        <f t="shared" si="54"/>
        <v/>
      </c>
      <c r="J187" s="138"/>
      <c r="K187" s="322" t="str">
        <f t="shared" si="66"/>
        <v/>
      </c>
      <c r="L187" s="138"/>
      <c r="M187" s="322" t="str">
        <f t="shared" si="67"/>
        <v/>
      </c>
      <c r="N187" s="138"/>
      <c r="O187" s="322" t="str">
        <f t="shared" si="56"/>
        <v/>
      </c>
      <c r="P187" s="138"/>
      <c r="Q187" s="322" t="str">
        <f t="shared" si="57"/>
        <v/>
      </c>
      <c r="R187" s="138"/>
      <c r="S187" s="322" t="str">
        <f t="shared" si="58"/>
        <v/>
      </c>
      <c r="T187" s="139">
        <f t="shared" si="59"/>
        <v>1</v>
      </c>
      <c r="U187" s="322" t="str">
        <f t="shared" ref="U187" si="158">IFERROR(($I187*T187),"")</f>
        <v/>
      </c>
      <c r="V187" s="140"/>
      <c r="W187" s="322" t="str">
        <f t="shared" ref="W187" si="159">IFERROR(($I187*V187),"")</f>
        <v/>
      </c>
      <c r="X187" s="229">
        <f t="shared" si="62"/>
        <v>1</v>
      </c>
      <c r="Y187" s="324">
        <f t="shared" si="63"/>
        <v>0</v>
      </c>
      <c r="Z187" s="230"/>
      <c r="AA187" s="230"/>
      <c r="AB187" s="230"/>
      <c r="AC187" s="230"/>
      <c r="AE187" s="5"/>
      <c r="AG187" s="5"/>
      <c r="AI187" s="5"/>
      <c r="AK187" s="5"/>
      <c r="AM187" s="5"/>
      <c r="AO187" s="5"/>
      <c r="AQ187" s="5"/>
      <c r="AS187" s="5"/>
      <c r="AU187" s="5"/>
      <c r="AW187" s="5"/>
      <c r="AY187" s="5"/>
      <c r="BA187" s="5"/>
      <c r="BC187" s="5"/>
      <c r="BE187" s="5"/>
      <c r="BG187" s="5"/>
      <c r="BI187" s="5"/>
      <c r="BK187" s="5"/>
      <c r="BM187" s="5"/>
      <c r="BO187" s="5"/>
      <c r="BQ187" s="5"/>
      <c r="BS187" s="5"/>
      <c r="BU187" s="5"/>
      <c r="BW187" s="5"/>
      <c r="BX187" s="5"/>
      <c r="BY187" s="5"/>
      <c r="BZ187" s="5"/>
      <c r="CA187" s="5"/>
    </row>
    <row r="188" spans="1:79" hidden="1">
      <c r="A188" s="99"/>
      <c r="B188" s="100"/>
      <c r="C188" s="100"/>
      <c r="D188" s="228"/>
      <c r="E188" s="273">
        <f t="shared" si="52"/>
        <v>0</v>
      </c>
      <c r="F188" s="273" t="str">
        <f t="shared" si="53"/>
        <v/>
      </c>
      <c r="G188" s="101"/>
      <c r="H188" s="102"/>
      <c r="I188" s="103" t="str">
        <f t="shared" si="54"/>
        <v/>
      </c>
      <c r="J188" s="138"/>
      <c r="K188" s="322" t="str">
        <f t="shared" si="66"/>
        <v/>
      </c>
      <c r="L188" s="138"/>
      <c r="M188" s="322" t="str">
        <f t="shared" si="67"/>
        <v/>
      </c>
      <c r="N188" s="138"/>
      <c r="O188" s="322" t="str">
        <f t="shared" si="56"/>
        <v/>
      </c>
      <c r="P188" s="138"/>
      <c r="Q188" s="322" t="str">
        <f t="shared" si="57"/>
        <v/>
      </c>
      <c r="R188" s="138"/>
      <c r="S188" s="322" t="str">
        <f t="shared" si="58"/>
        <v/>
      </c>
      <c r="T188" s="139">
        <f t="shared" si="59"/>
        <v>1</v>
      </c>
      <c r="U188" s="322" t="str">
        <f t="shared" ref="U188" si="160">IFERROR(($I188*T188),"")</f>
        <v/>
      </c>
      <c r="V188" s="140"/>
      <c r="W188" s="322" t="str">
        <f t="shared" ref="W188" si="161">IFERROR(($I188*V188),"")</f>
        <v/>
      </c>
      <c r="X188" s="229">
        <f t="shared" si="62"/>
        <v>1</v>
      </c>
      <c r="Y188" s="324">
        <f t="shared" si="63"/>
        <v>0</v>
      </c>
      <c r="Z188" s="230"/>
      <c r="AA188" s="230"/>
      <c r="AB188" s="230"/>
      <c r="AC188" s="230"/>
      <c r="AE188" s="5"/>
      <c r="AG188" s="5"/>
      <c r="AI188" s="5"/>
      <c r="AK188" s="5"/>
      <c r="AM188" s="5"/>
      <c r="AO188" s="5"/>
      <c r="AQ188" s="5"/>
      <c r="AS188" s="5"/>
      <c r="AU188" s="5"/>
      <c r="AW188" s="5"/>
      <c r="AY188" s="5"/>
      <c r="BA188" s="5"/>
      <c r="BC188" s="5"/>
      <c r="BE188" s="5"/>
      <c r="BG188" s="5"/>
      <c r="BI188" s="5"/>
      <c r="BK188" s="5"/>
      <c r="BM188" s="5"/>
      <c r="BO188" s="5"/>
      <c r="BQ188" s="5"/>
      <c r="BS188" s="5"/>
      <c r="BU188" s="5"/>
      <c r="BW188" s="5"/>
      <c r="BX188" s="5"/>
      <c r="BY188" s="5"/>
      <c r="BZ188" s="5"/>
      <c r="CA188" s="5"/>
    </row>
    <row r="189" spans="1:79" hidden="1">
      <c r="A189" s="99"/>
      <c r="B189" s="100"/>
      <c r="C189" s="100"/>
      <c r="D189" s="228"/>
      <c r="E189" s="273">
        <f t="shared" si="52"/>
        <v>0</v>
      </c>
      <c r="F189" s="273" t="str">
        <f t="shared" si="53"/>
        <v/>
      </c>
      <c r="G189" s="101"/>
      <c r="H189" s="102"/>
      <c r="I189" s="103" t="str">
        <f t="shared" si="54"/>
        <v/>
      </c>
      <c r="J189" s="138"/>
      <c r="K189" s="322" t="str">
        <f t="shared" si="66"/>
        <v/>
      </c>
      <c r="L189" s="138"/>
      <c r="M189" s="322" t="str">
        <f t="shared" si="67"/>
        <v/>
      </c>
      <c r="N189" s="138"/>
      <c r="O189" s="322" t="str">
        <f t="shared" si="56"/>
        <v/>
      </c>
      <c r="P189" s="138"/>
      <c r="Q189" s="322" t="str">
        <f t="shared" si="57"/>
        <v/>
      </c>
      <c r="R189" s="138"/>
      <c r="S189" s="322" t="str">
        <f t="shared" si="58"/>
        <v/>
      </c>
      <c r="T189" s="139">
        <f t="shared" si="59"/>
        <v>1</v>
      </c>
      <c r="U189" s="322" t="str">
        <f t="shared" ref="U189" si="162">IFERROR(($I189*T189),"")</f>
        <v/>
      </c>
      <c r="V189" s="140"/>
      <c r="W189" s="322" t="str">
        <f t="shared" ref="W189" si="163">IFERROR(($I189*V189),"")</f>
        <v/>
      </c>
      <c r="X189" s="229">
        <f t="shared" si="62"/>
        <v>1</v>
      </c>
      <c r="Y189" s="324">
        <f t="shared" si="63"/>
        <v>0</v>
      </c>
      <c r="Z189" s="230"/>
      <c r="AA189" s="230"/>
      <c r="AB189" s="230"/>
      <c r="AC189" s="230"/>
      <c r="AE189" s="5"/>
      <c r="AG189" s="5"/>
      <c r="AI189" s="5"/>
      <c r="AK189" s="5"/>
      <c r="AM189" s="5"/>
      <c r="AO189" s="5"/>
      <c r="AQ189" s="5"/>
      <c r="AS189" s="5"/>
      <c r="AU189" s="5"/>
      <c r="AW189" s="5"/>
      <c r="AY189" s="5"/>
      <c r="BA189" s="5"/>
      <c r="BC189" s="5"/>
      <c r="BE189" s="5"/>
      <c r="BG189" s="5"/>
      <c r="BI189" s="5"/>
      <c r="BK189" s="5"/>
      <c r="BM189" s="5"/>
      <c r="BO189" s="5"/>
      <c r="BQ189" s="5"/>
      <c r="BS189" s="5"/>
      <c r="BU189" s="5"/>
      <c r="BW189" s="5"/>
      <c r="BX189" s="5"/>
      <c r="BY189" s="5"/>
      <c r="BZ189" s="5"/>
      <c r="CA189" s="5"/>
    </row>
    <row r="190" spans="1:79" hidden="1">
      <c r="A190" s="99"/>
      <c r="B190" s="100"/>
      <c r="C190" s="100"/>
      <c r="D190" s="228"/>
      <c r="E190" s="273">
        <f t="shared" si="52"/>
        <v>0</v>
      </c>
      <c r="F190" s="273" t="str">
        <f t="shared" si="53"/>
        <v/>
      </c>
      <c r="G190" s="101"/>
      <c r="H190" s="102"/>
      <c r="I190" s="103" t="str">
        <f t="shared" si="54"/>
        <v/>
      </c>
      <c r="J190" s="138"/>
      <c r="K190" s="322" t="str">
        <f t="shared" si="66"/>
        <v/>
      </c>
      <c r="L190" s="138"/>
      <c r="M190" s="322" t="str">
        <f t="shared" si="67"/>
        <v/>
      </c>
      <c r="N190" s="138"/>
      <c r="O190" s="322" t="str">
        <f t="shared" si="56"/>
        <v/>
      </c>
      <c r="P190" s="138"/>
      <c r="Q190" s="322" t="str">
        <f t="shared" si="57"/>
        <v/>
      </c>
      <c r="R190" s="138"/>
      <c r="S190" s="322" t="str">
        <f t="shared" si="58"/>
        <v/>
      </c>
      <c r="T190" s="139">
        <f t="shared" si="59"/>
        <v>1</v>
      </c>
      <c r="U190" s="322" t="str">
        <f t="shared" ref="U190" si="164">IFERROR(($I190*T190),"")</f>
        <v/>
      </c>
      <c r="V190" s="140"/>
      <c r="W190" s="322" t="str">
        <f t="shared" ref="W190" si="165">IFERROR(($I190*V190),"")</f>
        <v/>
      </c>
      <c r="X190" s="229">
        <f t="shared" si="62"/>
        <v>1</v>
      </c>
      <c r="Y190" s="324">
        <f t="shared" si="63"/>
        <v>0</v>
      </c>
      <c r="Z190" s="230"/>
      <c r="AA190" s="230"/>
      <c r="AB190" s="230"/>
      <c r="AC190" s="230"/>
      <c r="AE190" s="5"/>
      <c r="AG190" s="5"/>
      <c r="AI190" s="5"/>
      <c r="AK190" s="5"/>
      <c r="AM190" s="5"/>
      <c r="AO190" s="5"/>
      <c r="AQ190" s="5"/>
      <c r="AS190" s="5"/>
      <c r="AU190" s="5"/>
      <c r="AW190" s="5"/>
      <c r="AY190" s="5"/>
      <c r="BA190" s="5"/>
      <c r="BC190" s="5"/>
      <c r="BE190" s="5"/>
      <c r="BG190" s="5"/>
      <c r="BI190" s="5"/>
      <c r="BK190" s="5"/>
      <c r="BM190" s="5"/>
      <c r="BO190" s="5"/>
      <c r="BQ190" s="5"/>
      <c r="BS190" s="5"/>
      <c r="BU190" s="5"/>
      <c r="BW190" s="5"/>
      <c r="BX190" s="5"/>
      <c r="BY190" s="5"/>
      <c r="BZ190" s="5"/>
      <c r="CA190" s="5"/>
    </row>
    <row r="191" spans="1:79" hidden="1">
      <c r="A191" s="99"/>
      <c r="B191" s="100"/>
      <c r="C191" s="100"/>
      <c r="D191" s="228"/>
      <c r="E191" s="273">
        <f t="shared" si="52"/>
        <v>0</v>
      </c>
      <c r="F191" s="273" t="str">
        <f t="shared" si="53"/>
        <v/>
      </c>
      <c r="G191" s="101"/>
      <c r="H191" s="102"/>
      <c r="I191" s="103" t="str">
        <f t="shared" si="54"/>
        <v/>
      </c>
      <c r="J191" s="138"/>
      <c r="K191" s="322" t="str">
        <f t="shared" si="66"/>
        <v/>
      </c>
      <c r="L191" s="138"/>
      <c r="M191" s="322" t="str">
        <f t="shared" si="67"/>
        <v/>
      </c>
      <c r="N191" s="138"/>
      <c r="O191" s="322" t="str">
        <f t="shared" si="56"/>
        <v/>
      </c>
      <c r="P191" s="138"/>
      <c r="Q191" s="322" t="str">
        <f t="shared" si="57"/>
        <v/>
      </c>
      <c r="R191" s="138"/>
      <c r="S191" s="322" t="str">
        <f t="shared" si="58"/>
        <v/>
      </c>
      <c r="T191" s="139">
        <f t="shared" si="59"/>
        <v>1</v>
      </c>
      <c r="U191" s="322" t="str">
        <f t="shared" ref="U191" si="166">IFERROR(($I191*T191),"")</f>
        <v/>
      </c>
      <c r="V191" s="140"/>
      <c r="W191" s="322" t="str">
        <f t="shared" ref="W191" si="167">IFERROR(($I191*V191),"")</f>
        <v/>
      </c>
      <c r="X191" s="229">
        <f t="shared" si="62"/>
        <v>1</v>
      </c>
      <c r="Y191" s="324">
        <f t="shared" si="63"/>
        <v>0</v>
      </c>
      <c r="Z191" s="230"/>
      <c r="AA191" s="230"/>
      <c r="AB191" s="230"/>
      <c r="AC191" s="230"/>
      <c r="AE191" s="5"/>
      <c r="AG191" s="5"/>
      <c r="AI191" s="5"/>
      <c r="AK191" s="5"/>
      <c r="AM191" s="5"/>
      <c r="AO191" s="5"/>
      <c r="AQ191" s="5"/>
      <c r="AS191" s="5"/>
      <c r="AU191" s="5"/>
      <c r="AW191" s="5"/>
      <c r="AY191" s="5"/>
      <c r="BA191" s="5"/>
      <c r="BC191" s="5"/>
      <c r="BE191" s="5"/>
      <c r="BG191" s="5"/>
      <c r="BI191" s="5"/>
      <c r="BK191" s="5"/>
      <c r="BM191" s="5"/>
      <c r="BO191" s="5"/>
      <c r="BQ191" s="5"/>
      <c r="BS191" s="5"/>
      <c r="BU191" s="5"/>
      <c r="BW191" s="5"/>
      <c r="BX191" s="5"/>
      <c r="BY191" s="5"/>
      <c r="BZ191" s="5"/>
      <c r="CA191" s="5"/>
    </row>
    <row r="192" spans="1:79" hidden="1">
      <c r="A192" s="99"/>
      <c r="B192" s="100"/>
      <c r="C192" s="100"/>
      <c r="D192" s="228"/>
      <c r="E192" s="273">
        <f t="shared" si="52"/>
        <v>0</v>
      </c>
      <c r="F192" s="273" t="str">
        <f t="shared" si="53"/>
        <v/>
      </c>
      <c r="G192" s="101"/>
      <c r="H192" s="102"/>
      <c r="I192" s="103" t="str">
        <f t="shared" si="54"/>
        <v/>
      </c>
      <c r="J192" s="138"/>
      <c r="K192" s="322" t="str">
        <f t="shared" si="66"/>
        <v/>
      </c>
      <c r="L192" s="138"/>
      <c r="M192" s="322" t="str">
        <f t="shared" si="67"/>
        <v/>
      </c>
      <c r="N192" s="138"/>
      <c r="O192" s="322" t="str">
        <f t="shared" si="56"/>
        <v/>
      </c>
      <c r="P192" s="138"/>
      <c r="Q192" s="322" t="str">
        <f t="shared" si="57"/>
        <v/>
      </c>
      <c r="R192" s="138"/>
      <c r="S192" s="322" t="str">
        <f t="shared" si="58"/>
        <v/>
      </c>
      <c r="T192" s="139">
        <f t="shared" si="59"/>
        <v>1</v>
      </c>
      <c r="U192" s="322" t="str">
        <f t="shared" ref="U192" si="168">IFERROR(($I192*T192),"")</f>
        <v/>
      </c>
      <c r="V192" s="140"/>
      <c r="W192" s="322" t="str">
        <f t="shared" ref="W192" si="169">IFERROR(($I192*V192),"")</f>
        <v/>
      </c>
      <c r="X192" s="229">
        <f t="shared" si="62"/>
        <v>1</v>
      </c>
      <c r="Y192" s="324">
        <f t="shared" si="63"/>
        <v>0</v>
      </c>
      <c r="Z192" s="230"/>
      <c r="AA192" s="230"/>
      <c r="AB192" s="230"/>
      <c r="AC192" s="230"/>
      <c r="AE192" s="5"/>
      <c r="AG192" s="5"/>
      <c r="AI192" s="5"/>
      <c r="AK192" s="5"/>
      <c r="AM192" s="5"/>
      <c r="AO192" s="5"/>
      <c r="AQ192" s="5"/>
      <c r="AS192" s="5"/>
      <c r="AU192" s="5"/>
      <c r="AW192" s="5"/>
      <c r="AY192" s="5"/>
      <c r="BA192" s="5"/>
      <c r="BC192" s="5"/>
      <c r="BE192" s="5"/>
      <c r="BG192" s="5"/>
      <c r="BI192" s="5"/>
      <c r="BK192" s="5"/>
      <c r="BM192" s="5"/>
      <c r="BO192" s="5"/>
      <c r="BQ192" s="5"/>
      <c r="BS192" s="5"/>
      <c r="BU192" s="5"/>
      <c r="BW192" s="5"/>
      <c r="BX192" s="5"/>
      <c r="BY192" s="5"/>
      <c r="BZ192" s="5"/>
      <c r="CA192" s="5"/>
    </row>
    <row r="193" spans="1:79" hidden="1">
      <c r="A193" s="99"/>
      <c r="B193" s="100"/>
      <c r="C193" s="100"/>
      <c r="D193" s="228"/>
      <c r="E193" s="273">
        <f t="shared" si="52"/>
        <v>0</v>
      </c>
      <c r="F193" s="273" t="str">
        <f t="shared" si="53"/>
        <v/>
      </c>
      <c r="G193" s="101"/>
      <c r="H193" s="102"/>
      <c r="I193" s="103" t="str">
        <f t="shared" si="54"/>
        <v/>
      </c>
      <c r="J193" s="138"/>
      <c r="K193" s="322" t="str">
        <f t="shared" si="66"/>
        <v/>
      </c>
      <c r="L193" s="138"/>
      <c r="M193" s="322" t="str">
        <f t="shared" si="67"/>
        <v/>
      </c>
      <c r="N193" s="138"/>
      <c r="O193" s="322" t="str">
        <f t="shared" si="56"/>
        <v/>
      </c>
      <c r="P193" s="138"/>
      <c r="Q193" s="322" t="str">
        <f t="shared" si="57"/>
        <v/>
      </c>
      <c r="R193" s="138"/>
      <c r="S193" s="322" t="str">
        <f t="shared" si="58"/>
        <v/>
      </c>
      <c r="T193" s="139">
        <f t="shared" si="59"/>
        <v>1</v>
      </c>
      <c r="U193" s="322" t="str">
        <f t="shared" ref="U193" si="170">IFERROR(($I193*T193),"")</f>
        <v/>
      </c>
      <c r="V193" s="140"/>
      <c r="W193" s="322" t="str">
        <f t="shared" ref="W193" si="171">IFERROR(($I193*V193),"")</f>
        <v/>
      </c>
      <c r="X193" s="229">
        <f t="shared" si="62"/>
        <v>1</v>
      </c>
      <c r="Y193" s="324">
        <f t="shared" si="63"/>
        <v>0</v>
      </c>
      <c r="Z193" s="230"/>
      <c r="AA193" s="230"/>
      <c r="AB193" s="230"/>
      <c r="AC193" s="230"/>
      <c r="AE193" s="5"/>
      <c r="AG193" s="5"/>
      <c r="AI193" s="5"/>
      <c r="AK193" s="5"/>
      <c r="AM193" s="5"/>
      <c r="AO193" s="5"/>
      <c r="AQ193" s="5"/>
      <c r="AS193" s="5"/>
      <c r="AU193" s="5"/>
      <c r="AW193" s="5"/>
      <c r="AY193" s="5"/>
      <c r="BA193" s="5"/>
      <c r="BC193" s="5"/>
      <c r="BE193" s="5"/>
      <c r="BG193" s="5"/>
      <c r="BI193" s="5"/>
      <c r="BK193" s="5"/>
      <c r="BM193" s="5"/>
      <c r="BO193" s="5"/>
      <c r="BQ193" s="5"/>
      <c r="BS193" s="5"/>
      <c r="BU193" s="5"/>
      <c r="BW193" s="5"/>
      <c r="BX193" s="5"/>
      <c r="BY193" s="5"/>
      <c r="BZ193" s="5"/>
      <c r="CA193" s="5"/>
    </row>
    <row r="194" spans="1:79" hidden="1">
      <c r="A194" s="99"/>
      <c r="B194" s="100"/>
      <c r="C194" s="100"/>
      <c r="D194" s="228"/>
      <c r="E194" s="273">
        <f t="shared" si="52"/>
        <v>0</v>
      </c>
      <c r="F194" s="273" t="str">
        <f t="shared" si="53"/>
        <v/>
      </c>
      <c r="G194" s="101"/>
      <c r="H194" s="102"/>
      <c r="I194" s="103" t="str">
        <f t="shared" si="54"/>
        <v/>
      </c>
      <c r="J194" s="138"/>
      <c r="K194" s="322" t="str">
        <f t="shared" si="66"/>
        <v/>
      </c>
      <c r="L194" s="138"/>
      <c r="M194" s="322" t="str">
        <f t="shared" si="67"/>
        <v/>
      </c>
      <c r="N194" s="138"/>
      <c r="O194" s="322" t="str">
        <f t="shared" si="56"/>
        <v/>
      </c>
      <c r="P194" s="138"/>
      <c r="Q194" s="322" t="str">
        <f t="shared" si="57"/>
        <v/>
      </c>
      <c r="R194" s="138"/>
      <c r="S194" s="322" t="str">
        <f t="shared" si="58"/>
        <v/>
      </c>
      <c r="T194" s="139">
        <f t="shared" si="59"/>
        <v>1</v>
      </c>
      <c r="U194" s="322" t="str">
        <f t="shared" ref="U194" si="172">IFERROR(($I194*T194),"")</f>
        <v/>
      </c>
      <c r="V194" s="140"/>
      <c r="W194" s="322" t="str">
        <f t="shared" ref="W194" si="173">IFERROR(($I194*V194),"")</f>
        <v/>
      </c>
      <c r="X194" s="229">
        <f t="shared" si="62"/>
        <v>1</v>
      </c>
      <c r="Y194" s="324">
        <f t="shared" si="63"/>
        <v>0</v>
      </c>
      <c r="Z194" s="230"/>
      <c r="AA194" s="230"/>
      <c r="AB194" s="230"/>
      <c r="AC194" s="230"/>
      <c r="AE194" s="5"/>
      <c r="AG194" s="5"/>
      <c r="AI194" s="5"/>
      <c r="AK194" s="5"/>
      <c r="AM194" s="5"/>
      <c r="AO194" s="5"/>
      <c r="AQ194" s="5"/>
      <c r="AS194" s="5"/>
      <c r="AU194" s="5"/>
      <c r="AW194" s="5"/>
      <c r="AY194" s="5"/>
      <c r="BA194" s="5"/>
      <c r="BC194" s="5"/>
      <c r="BE194" s="5"/>
      <c r="BG194" s="5"/>
      <c r="BI194" s="5"/>
      <c r="BK194" s="5"/>
      <c r="BM194" s="5"/>
      <c r="BO194" s="5"/>
      <c r="BQ194" s="5"/>
      <c r="BS194" s="5"/>
      <c r="BU194" s="5"/>
      <c r="BW194" s="5"/>
      <c r="BX194" s="5"/>
      <c r="BY194" s="5"/>
      <c r="BZ194" s="5"/>
      <c r="CA194" s="5"/>
    </row>
    <row r="195" spans="1:79" hidden="1">
      <c r="A195" s="99"/>
      <c r="B195" s="100"/>
      <c r="C195" s="100"/>
      <c r="D195" s="228"/>
      <c r="E195" s="273">
        <f t="shared" si="52"/>
        <v>0</v>
      </c>
      <c r="F195" s="273" t="str">
        <f t="shared" si="53"/>
        <v/>
      </c>
      <c r="G195" s="101"/>
      <c r="H195" s="102"/>
      <c r="I195" s="103" t="str">
        <f t="shared" si="54"/>
        <v/>
      </c>
      <c r="J195" s="138"/>
      <c r="K195" s="322" t="str">
        <f t="shared" si="66"/>
        <v/>
      </c>
      <c r="L195" s="138"/>
      <c r="M195" s="322" t="str">
        <f t="shared" si="67"/>
        <v/>
      </c>
      <c r="N195" s="138"/>
      <c r="O195" s="322" t="str">
        <f t="shared" si="56"/>
        <v/>
      </c>
      <c r="P195" s="138"/>
      <c r="Q195" s="322" t="str">
        <f t="shared" si="57"/>
        <v/>
      </c>
      <c r="R195" s="138"/>
      <c r="S195" s="322" t="str">
        <f t="shared" si="58"/>
        <v/>
      </c>
      <c r="T195" s="139">
        <f t="shared" si="59"/>
        <v>1</v>
      </c>
      <c r="U195" s="322" t="str">
        <f t="shared" ref="U195" si="174">IFERROR(($I195*T195),"")</f>
        <v/>
      </c>
      <c r="V195" s="140"/>
      <c r="W195" s="322" t="str">
        <f t="shared" ref="W195" si="175">IFERROR(($I195*V195),"")</f>
        <v/>
      </c>
      <c r="X195" s="229">
        <f t="shared" si="62"/>
        <v>1</v>
      </c>
      <c r="Y195" s="324">
        <f t="shared" si="63"/>
        <v>0</v>
      </c>
      <c r="Z195" s="230"/>
      <c r="AA195" s="230"/>
      <c r="AB195" s="230"/>
      <c r="AC195" s="230"/>
      <c r="AE195" s="5"/>
      <c r="AG195" s="5"/>
      <c r="AI195" s="5"/>
      <c r="AK195" s="5"/>
      <c r="AM195" s="5"/>
      <c r="AO195" s="5"/>
      <c r="AQ195" s="5"/>
      <c r="AS195" s="5"/>
      <c r="AU195" s="5"/>
      <c r="AW195" s="5"/>
      <c r="AY195" s="5"/>
      <c r="BA195" s="5"/>
      <c r="BC195" s="5"/>
      <c r="BE195" s="5"/>
      <c r="BG195" s="5"/>
      <c r="BI195" s="5"/>
      <c r="BK195" s="5"/>
      <c r="BM195" s="5"/>
      <c r="BO195" s="5"/>
      <c r="BQ195" s="5"/>
      <c r="BS195" s="5"/>
      <c r="BU195" s="5"/>
      <c r="BW195" s="5"/>
      <c r="BX195" s="5"/>
      <c r="BY195" s="5"/>
      <c r="BZ195" s="5"/>
      <c r="CA195" s="5"/>
    </row>
    <row r="196" spans="1:79" hidden="1">
      <c r="A196" s="99"/>
      <c r="B196" s="100"/>
      <c r="C196" s="100"/>
      <c r="D196" s="228"/>
      <c r="E196" s="273">
        <f t="shared" si="52"/>
        <v>0</v>
      </c>
      <c r="F196" s="273" t="str">
        <f t="shared" si="53"/>
        <v/>
      </c>
      <c r="G196" s="101"/>
      <c r="H196" s="102"/>
      <c r="I196" s="103" t="str">
        <f t="shared" si="54"/>
        <v/>
      </c>
      <c r="J196" s="138"/>
      <c r="K196" s="322" t="str">
        <f t="shared" si="66"/>
        <v/>
      </c>
      <c r="L196" s="138"/>
      <c r="M196" s="322" t="str">
        <f t="shared" si="67"/>
        <v/>
      </c>
      <c r="N196" s="138"/>
      <c r="O196" s="322" t="str">
        <f t="shared" si="56"/>
        <v/>
      </c>
      <c r="P196" s="138"/>
      <c r="Q196" s="322" t="str">
        <f t="shared" si="57"/>
        <v/>
      </c>
      <c r="R196" s="138"/>
      <c r="S196" s="322" t="str">
        <f t="shared" si="58"/>
        <v/>
      </c>
      <c r="T196" s="139">
        <f t="shared" si="59"/>
        <v>1</v>
      </c>
      <c r="U196" s="322" t="str">
        <f t="shared" ref="U196" si="176">IFERROR(($I196*T196),"")</f>
        <v/>
      </c>
      <c r="V196" s="140"/>
      <c r="W196" s="322" t="str">
        <f t="shared" ref="W196" si="177">IFERROR(($I196*V196),"")</f>
        <v/>
      </c>
      <c r="X196" s="229">
        <f t="shared" si="62"/>
        <v>1</v>
      </c>
      <c r="Y196" s="324">
        <f t="shared" si="63"/>
        <v>0</v>
      </c>
      <c r="Z196" s="230"/>
      <c r="AA196" s="230"/>
      <c r="AB196" s="230"/>
      <c r="AC196" s="230"/>
      <c r="AE196" s="5"/>
      <c r="AG196" s="5"/>
      <c r="AI196" s="5"/>
      <c r="AK196" s="5"/>
      <c r="AM196" s="5"/>
      <c r="AO196" s="5"/>
      <c r="AQ196" s="5"/>
      <c r="AS196" s="5"/>
      <c r="AU196" s="5"/>
      <c r="AW196" s="5"/>
      <c r="AY196" s="5"/>
      <c r="BA196" s="5"/>
      <c r="BC196" s="5"/>
      <c r="BE196" s="5"/>
      <c r="BG196" s="5"/>
      <c r="BI196" s="5"/>
      <c r="BK196" s="5"/>
      <c r="BM196" s="5"/>
      <c r="BO196" s="5"/>
      <c r="BQ196" s="5"/>
      <c r="BS196" s="5"/>
      <c r="BU196" s="5"/>
      <c r="BW196" s="5"/>
      <c r="BX196" s="5"/>
      <c r="BY196" s="5"/>
      <c r="BZ196" s="5"/>
      <c r="CA196" s="5"/>
    </row>
    <row r="197" spans="1:79" hidden="1">
      <c r="A197" s="99"/>
      <c r="B197" s="100"/>
      <c r="C197" s="100"/>
      <c r="D197" s="228"/>
      <c r="E197" s="273">
        <f t="shared" si="52"/>
        <v>0</v>
      </c>
      <c r="F197" s="273" t="str">
        <f t="shared" si="53"/>
        <v/>
      </c>
      <c r="G197" s="101"/>
      <c r="H197" s="102"/>
      <c r="I197" s="103" t="str">
        <f t="shared" si="54"/>
        <v/>
      </c>
      <c r="J197" s="138"/>
      <c r="K197" s="322" t="str">
        <f t="shared" si="66"/>
        <v/>
      </c>
      <c r="L197" s="138"/>
      <c r="M197" s="322" t="str">
        <f t="shared" si="67"/>
        <v/>
      </c>
      <c r="N197" s="138"/>
      <c r="O197" s="322" t="str">
        <f t="shared" si="56"/>
        <v/>
      </c>
      <c r="P197" s="138"/>
      <c r="Q197" s="322" t="str">
        <f t="shared" si="57"/>
        <v/>
      </c>
      <c r="R197" s="138"/>
      <c r="S197" s="322" t="str">
        <f t="shared" si="58"/>
        <v/>
      </c>
      <c r="T197" s="139">
        <f t="shared" si="59"/>
        <v>1</v>
      </c>
      <c r="U197" s="322" t="str">
        <f t="shared" ref="U197" si="178">IFERROR(($I197*T197),"")</f>
        <v/>
      </c>
      <c r="V197" s="140"/>
      <c r="W197" s="322" t="str">
        <f t="shared" ref="W197" si="179">IFERROR(($I197*V197),"")</f>
        <v/>
      </c>
      <c r="X197" s="229">
        <f t="shared" si="62"/>
        <v>1</v>
      </c>
      <c r="Y197" s="324">
        <f t="shared" si="63"/>
        <v>0</v>
      </c>
      <c r="Z197" s="230"/>
      <c r="AA197" s="230"/>
      <c r="AB197" s="230"/>
      <c r="AC197" s="230"/>
      <c r="AE197" s="5"/>
      <c r="AG197" s="5"/>
      <c r="AI197" s="5"/>
      <c r="AK197" s="5"/>
      <c r="AM197" s="5"/>
      <c r="AO197" s="5"/>
      <c r="AQ197" s="5"/>
      <c r="AS197" s="5"/>
      <c r="AU197" s="5"/>
      <c r="AW197" s="5"/>
      <c r="AY197" s="5"/>
      <c r="BA197" s="5"/>
      <c r="BC197" s="5"/>
      <c r="BE197" s="5"/>
      <c r="BG197" s="5"/>
      <c r="BI197" s="5"/>
      <c r="BK197" s="5"/>
      <c r="BM197" s="5"/>
      <c r="BO197" s="5"/>
      <c r="BQ197" s="5"/>
      <c r="BS197" s="5"/>
      <c r="BU197" s="5"/>
      <c r="BW197" s="5"/>
      <c r="BX197" s="5"/>
      <c r="BY197" s="5"/>
      <c r="BZ197" s="5"/>
      <c r="CA197" s="5"/>
    </row>
    <row r="198" spans="1:79" hidden="1">
      <c r="A198" s="99"/>
      <c r="B198" s="100"/>
      <c r="C198" s="100"/>
      <c r="D198" s="228"/>
      <c r="E198" s="273">
        <f t="shared" si="52"/>
        <v>0</v>
      </c>
      <c r="F198" s="273" t="str">
        <f t="shared" si="53"/>
        <v/>
      </c>
      <c r="G198" s="101"/>
      <c r="H198" s="102"/>
      <c r="I198" s="103" t="str">
        <f t="shared" si="54"/>
        <v/>
      </c>
      <c r="J198" s="138"/>
      <c r="K198" s="322" t="str">
        <f t="shared" si="66"/>
        <v/>
      </c>
      <c r="L198" s="138"/>
      <c r="M198" s="322" t="str">
        <f t="shared" si="67"/>
        <v/>
      </c>
      <c r="N198" s="138"/>
      <c r="O198" s="322" t="str">
        <f t="shared" si="56"/>
        <v/>
      </c>
      <c r="P198" s="138"/>
      <c r="Q198" s="322" t="str">
        <f t="shared" si="57"/>
        <v/>
      </c>
      <c r="R198" s="138"/>
      <c r="S198" s="322" t="str">
        <f t="shared" si="58"/>
        <v/>
      </c>
      <c r="T198" s="139">
        <f t="shared" si="59"/>
        <v>1</v>
      </c>
      <c r="U198" s="322" t="str">
        <f t="shared" ref="U198" si="180">IFERROR(($I198*T198),"")</f>
        <v/>
      </c>
      <c r="V198" s="140"/>
      <c r="W198" s="322" t="str">
        <f t="shared" ref="W198" si="181">IFERROR(($I198*V198),"")</f>
        <v/>
      </c>
      <c r="X198" s="229">
        <f t="shared" si="62"/>
        <v>1</v>
      </c>
      <c r="Y198" s="324">
        <f t="shared" si="63"/>
        <v>0</v>
      </c>
      <c r="Z198" s="230"/>
      <c r="AA198" s="230"/>
      <c r="AB198" s="230"/>
      <c r="AC198" s="230"/>
      <c r="AE198" s="5"/>
      <c r="AG198" s="5"/>
      <c r="AI198" s="5"/>
      <c r="AK198" s="5"/>
      <c r="AM198" s="5"/>
      <c r="AO198" s="5"/>
      <c r="AQ198" s="5"/>
      <c r="AS198" s="5"/>
      <c r="AU198" s="5"/>
      <c r="AW198" s="5"/>
      <c r="AY198" s="5"/>
      <c r="BA198" s="5"/>
      <c r="BC198" s="5"/>
      <c r="BE198" s="5"/>
      <c r="BG198" s="5"/>
      <c r="BI198" s="5"/>
      <c r="BK198" s="5"/>
      <c r="BM198" s="5"/>
      <c r="BO198" s="5"/>
      <c r="BQ198" s="5"/>
      <c r="BS198" s="5"/>
      <c r="BU198" s="5"/>
      <c r="BW198" s="5"/>
      <c r="BX198" s="5"/>
      <c r="BY198" s="5"/>
      <c r="BZ198" s="5"/>
      <c r="CA198" s="5"/>
    </row>
    <row r="199" spans="1:79" hidden="1">
      <c r="A199" s="99"/>
      <c r="B199" s="100"/>
      <c r="C199" s="100"/>
      <c r="D199" s="228"/>
      <c r="E199" s="273">
        <f t="shared" si="52"/>
        <v>0</v>
      </c>
      <c r="F199" s="273" t="str">
        <f t="shared" si="53"/>
        <v/>
      </c>
      <c r="G199" s="101"/>
      <c r="H199" s="102"/>
      <c r="I199" s="103" t="str">
        <f t="shared" si="54"/>
        <v/>
      </c>
      <c r="J199" s="138"/>
      <c r="K199" s="322" t="str">
        <f t="shared" si="66"/>
        <v/>
      </c>
      <c r="L199" s="138"/>
      <c r="M199" s="322" t="str">
        <f t="shared" si="67"/>
        <v/>
      </c>
      <c r="N199" s="138"/>
      <c r="O199" s="322" t="str">
        <f t="shared" si="56"/>
        <v/>
      </c>
      <c r="P199" s="138"/>
      <c r="Q199" s="322" t="str">
        <f t="shared" si="57"/>
        <v/>
      </c>
      <c r="R199" s="138"/>
      <c r="S199" s="322" t="str">
        <f t="shared" si="58"/>
        <v/>
      </c>
      <c r="T199" s="139">
        <f t="shared" si="59"/>
        <v>1</v>
      </c>
      <c r="U199" s="322" t="str">
        <f t="shared" ref="U199" si="182">IFERROR(($I199*T199),"")</f>
        <v/>
      </c>
      <c r="V199" s="140"/>
      <c r="W199" s="322" t="str">
        <f t="shared" ref="W199" si="183">IFERROR(($I199*V199),"")</f>
        <v/>
      </c>
      <c r="X199" s="229">
        <f t="shared" si="62"/>
        <v>1</v>
      </c>
      <c r="Y199" s="324">
        <f t="shared" si="63"/>
        <v>0</v>
      </c>
      <c r="Z199" s="230"/>
      <c r="AA199" s="230"/>
      <c r="AB199" s="230"/>
      <c r="AC199" s="230"/>
      <c r="AE199" s="5"/>
      <c r="AG199" s="5"/>
      <c r="AI199" s="5"/>
      <c r="AK199" s="5"/>
      <c r="AM199" s="5"/>
      <c r="AO199" s="5"/>
      <c r="AQ199" s="5"/>
      <c r="AS199" s="5"/>
      <c r="AU199" s="5"/>
      <c r="AW199" s="5"/>
      <c r="AY199" s="5"/>
      <c r="BA199" s="5"/>
      <c r="BC199" s="5"/>
      <c r="BE199" s="5"/>
      <c r="BG199" s="5"/>
      <c r="BI199" s="5"/>
      <c r="BK199" s="5"/>
      <c r="BM199" s="5"/>
      <c r="BO199" s="5"/>
      <c r="BQ199" s="5"/>
      <c r="BS199" s="5"/>
      <c r="BU199" s="5"/>
      <c r="BW199" s="5"/>
      <c r="BX199" s="5"/>
      <c r="BY199" s="5"/>
      <c r="BZ199" s="5"/>
      <c r="CA199" s="5"/>
    </row>
    <row r="200" spans="1:79" hidden="1">
      <c r="A200" s="99"/>
      <c r="B200" s="100"/>
      <c r="C200" s="100"/>
      <c r="D200" s="228"/>
      <c r="E200" s="273">
        <f t="shared" si="52"/>
        <v>0</v>
      </c>
      <c r="F200" s="273" t="str">
        <f t="shared" si="53"/>
        <v/>
      </c>
      <c r="G200" s="101"/>
      <c r="H200" s="102"/>
      <c r="I200" s="103" t="str">
        <f t="shared" si="54"/>
        <v/>
      </c>
      <c r="J200" s="138"/>
      <c r="K200" s="322" t="str">
        <f t="shared" si="66"/>
        <v/>
      </c>
      <c r="L200" s="138"/>
      <c r="M200" s="322" t="str">
        <f t="shared" si="67"/>
        <v/>
      </c>
      <c r="N200" s="138"/>
      <c r="O200" s="322" t="str">
        <f t="shared" si="56"/>
        <v/>
      </c>
      <c r="P200" s="138"/>
      <c r="Q200" s="322" t="str">
        <f t="shared" si="57"/>
        <v/>
      </c>
      <c r="R200" s="138"/>
      <c r="S200" s="322" t="str">
        <f t="shared" si="58"/>
        <v/>
      </c>
      <c r="T200" s="139">
        <f t="shared" si="59"/>
        <v>1</v>
      </c>
      <c r="U200" s="322" t="str">
        <f t="shared" ref="U200" si="184">IFERROR(($I200*T200),"")</f>
        <v/>
      </c>
      <c r="V200" s="140"/>
      <c r="W200" s="322" t="str">
        <f t="shared" ref="W200" si="185">IFERROR(($I200*V200),"")</f>
        <v/>
      </c>
      <c r="X200" s="229">
        <f t="shared" si="62"/>
        <v>1</v>
      </c>
      <c r="Y200" s="324">
        <f t="shared" si="63"/>
        <v>0</v>
      </c>
      <c r="Z200" s="230"/>
      <c r="AA200" s="230"/>
      <c r="AB200" s="230"/>
      <c r="AC200" s="230"/>
      <c r="AE200" s="5"/>
      <c r="AG200" s="5"/>
      <c r="AI200" s="5"/>
      <c r="AK200" s="5"/>
      <c r="AM200" s="5"/>
      <c r="AO200" s="5"/>
      <c r="AQ200" s="5"/>
      <c r="AS200" s="5"/>
      <c r="AU200" s="5"/>
      <c r="AW200" s="5"/>
      <c r="AY200" s="5"/>
      <c r="BA200" s="5"/>
      <c r="BC200" s="5"/>
      <c r="BE200" s="5"/>
      <c r="BG200" s="5"/>
      <c r="BI200" s="5"/>
      <c r="BK200" s="5"/>
      <c r="BM200" s="5"/>
      <c r="BO200" s="5"/>
      <c r="BQ200" s="5"/>
      <c r="BS200" s="5"/>
      <c r="BU200" s="5"/>
      <c r="BW200" s="5"/>
      <c r="BX200" s="5"/>
      <c r="BY200" s="5"/>
      <c r="BZ200" s="5"/>
      <c r="CA200" s="5"/>
    </row>
    <row r="201" spans="1:79" hidden="1">
      <c r="A201" s="99"/>
      <c r="B201" s="100"/>
      <c r="C201" s="100"/>
      <c r="D201" s="228"/>
      <c r="E201" s="273">
        <f t="shared" si="52"/>
        <v>0</v>
      </c>
      <c r="F201" s="273" t="str">
        <f t="shared" si="53"/>
        <v/>
      </c>
      <c r="G201" s="101"/>
      <c r="H201" s="102"/>
      <c r="I201" s="103" t="str">
        <f t="shared" si="54"/>
        <v/>
      </c>
      <c r="J201" s="138"/>
      <c r="K201" s="322" t="str">
        <f t="shared" si="66"/>
        <v/>
      </c>
      <c r="L201" s="138"/>
      <c r="M201" s="322" t="str">
        <f t="shared" si="67"/>
        <v/>
      </c>
      <c r="N201" s="138"/>
      <c r="O201" s="322" t="str">
        <f t="shared" si="56"/>
        <v/>
      </c>
      <c r="P201" s="138"/>
      <c r="Q201" s="322" t="str">
        <f t="shared" si="57"/>
        <v/>
      </c>
      <c r="R201" s="138"/>
      <c r="S201" s="322" t="str">
        <f t="shared" si="58"/>
        <v/>
      </c>
      <c r="T201" s="139">
        <f t="shared" si="59"/>
        <v>1</v>
      </c>
      <c r="U201" s="322" t="str">
        <f t="shared" ref="U201" si="186">IFERROR(($I201*T201),"")</f>
        <v/>
      </c>
      <c r="V201" s="140"/>
      <c r="W201" s="322" t="str">
        <f t="shared" ref="W201" si="187">IFERROR(($I201*V201),"")</f>
        <v/>
      </c>
      <c r="X201" s="229">
        <f t="shared" si="62"/>
        <v>1</v>
      </c>
      <c r="Y201" s="324">
        <f t="shared" si="63"/>
        <v>0</v>
      </c>
      <c r="Z201" s="230"/>
      <c r="AA201" s="230"/>
      <c r="AB201" s="230"/>
      <c r="AC201" s="230"/>
      <c r="AE201" s="5"/>
      <c r="AG201" s="5"/>
      <c r="AI201" s="5"/>
      <c r="AK201" s="5"/>
      <c r="AM201" s="5"/>
      <c r="AO201" s="5"/>
      <c r="AQ201" s="5"/>
      <c r="AS201" s="5"/>
      <c r="AU201" s="5"/>
      <c r="AW201" s="5"/>
      <c r="AY201" s="5"/>
      <c r="BA201" s="5"/>
      <c r="BC201" s="5"/>
      <c r="BE201" s="5"/>
      <c r="BG201" s="5"/>
      <c r="BI201" s="5"/>
      <c r="BK201" s="5"/>
      <c r="BM201" s="5"/>
      <c r="BO201" s="5"/>
      <c r="BQ201" s="5"/>
      <c r="BS201" s="5"/>
      <c r="BU201" s="5"/>
      <c r="BW201" s="5"/>
      <c r="BX201" s="5"/>
      <c r="BY201" s="5"/>
      <c r="BZ201" s="5"/>
      <c r="CA201" s="5"/>
    </row>
    <row r="202" spans="1:79" hidden="1">
      <c r="A202" s="99"/>
      <c r="B202" s="100"/>
      <c r="C202" s="100"/>
      <c r="D202" s="228"/>
      <c r="E202" s="273">
        <f t="shared" si="52"/>
        <v>0</v>
      </c>
      <c r="F202" s="273" t="str">
        <f t="shared" si="53"/>
        <v/>
      </c>
      <c r="G202" s="101"/>
      <c r="H202" s="102"/>
      <c r="I202" s="103" t="str">
        <f t="shared" si="54"/>
        <v/>
      </c>
      <c r="J202" s="138"/>
      <c r="K202" s="322" t="str">
        <f t="shared" si="66"/>
        <v/>
      </c>
      <c r="L202" s="138"/>
      <c r="M202" s="322" t="str">
        <f t="shared" si="67"/>
        <v/>
      </c>
      <c r="N202" s="138"/>
      <c r="O202" s="322" t="str">
        <f t="shared" si="56"/>
        <v/>
      </c>
      <c r="P202" s="138"/>
      <c r="Q202" s="322" t="str">
        <f t="shared" si="57"/>
        <v/>
      </c>
      <c r="R202" s="138"/>
      <c r="S202" s="322" t="str">
        <f t="shared" si="58"/>
        <v/>
      </c>
      <c r="T202" s="139">
        <f t="shared" si="59"/>
        <v>1</v>
      </c>
      <c r="U202" s="322" t="str">
        <f t="shared" ref="U202" si="188">IFERROR(($I202*T202),"")</f>
        <v/>
      </c>
      <c r="V202" s="140"/>
      <c r="W202" s="322" t="str">
        <f t="shared" ref="W202" si="189">IFERROR(($I202*V202),"")</f>
        <v/>
      </c>
      <c r="X202" s="229">
        <f t="shared" si="62"/>
        <v>1</v>
      </c>
      <c r="Y202" s="324">
        <f t="shared" si="63"/>
        <v>0</v>
      </c>
      <c r="Z202" s="230"/>
      <c r="AA202" s="230"/>
      <c r="AB202" s="230"/>
      <c r="AC202" s="230"/>
      <c r="AE202" s="5"/>
      <c r="AG202" s="5"/>
      <c r="AI202" s="5"/>
      <c r="AK202" s="5"/>
      <c r="AM202" s="5"/>
      <c r="AO202" s="5"/>
      <c r="AQ202" s="5"/>
      <c r="AS202" s="5"/>
      <c r="AU202" s="5"/>
      <c r="AW202" s="5"/>
      <c r="AY202" s="5"/>
      <c r="BA202" s="5"/>
      <c r="BC202" s="5"/>
      <c r="BE202" s="5"/>
      <c r="BG202" s="5"/>
      <c r="BI202" s="5"/>
      <c r="BK202" s="5"/>
      <c r="BM202" s="5"/>
      <c r="BO202" s="5"/>
      <c r="BQ202" s="5"/>
      <c r="BS202" s="5"/>
      <c r="BU202" s="5"/>
      <c r="BW202" s="5"/>
      <c r="BX202" s="5"/>
      <c r="BY202" s="5"/>
      <c r="BZ202" s="5"/>
      <c r="CA202" s="5"/>
    </row>
    <row r="203" spans="1:79" hidden="1">
      <c r="A203" s="99"/>
      <c r="B203" s="100"/>
      <c r="C203" s="100"/>
      <c r="D203" s="228"/>
      <c r="E203" s="273">
        <f t="shared" si="52"/>
        <v>0</v>
      </c>
      <c r="F203" s="273" t="str">
        <f t="shared" si="53"/>
        <v/>
      </c>
      <c r="G203" s="101"/>
      <c r="H203" s="102"/>
      <c r="I203" s="103" t="str">
        <f t="shared" si="54"/>
        <v/>
      </c>
      <c r="J203" s="138"/>
      <c r="K203" s="322" t="str">
        <f t="shared" si="66"/>
        <v/>
      </c>
      <c r="L203" s="138"/>
      <c r="M203" s="322" t="str">
        <f t="shared" si="67"/>
        <v/>
      </c>
      <c r="N203" s="138"/>
      <c r="O203" s="322" t="str">
        <f t="shared" si="56"/>
        <v/>
      </c>
      <c r="P203" s="138"/>
      <c r="Q203" s="322" t="str">
        <f t="shared" si="57"/>
        <v/>
      </c>
      <c r="R203" s="138"/>
      <c r="S203" s="322" t="str">
        <f t="shared" si="58"/>
        <v/>
      </c>
      <c r="T203" s="139">
        <f t="shared" si="59"/>
        <v>1</v>
      </c>
      <c r="U203" s="322" t="str">
        <f t="shared" ref="U203" si="190">IFERROR(($I203*T203),"")</f>
        <v/>
      </c>
      <c r="V203" s="140"/>
      <c r="W203" s="322" t="str">
        <f t="shared" ref="W203" si="191">IFERROR(($I203*V203),"")</f>
        <v/>
      </c>
      <c r="X203" s="229">
        <f t="shared" si="62"/>
        <v>1</v>
      </c>
      <c r="Y203" s="324">
        <f t="shared" si="63"/>
        <v>0</v>
      </c>
      <c r="Z203" s="230"/>
      <c r="AA203" s="230"/>
      <c r="AB203" s="230"/>
      <c r="AC203" s="230"/>
      <c r="AE203" s="5"/>
      <c r="AG203" s="5"/>
      <c r="AI203" s="5"/>
      <c r="AK203" s="5"/>
      <c r="AM203" s="5"/>
      <c r="AO203" s="5"/>
      <c r="AQ203" s="5"/>
      <c r="AS203" s="5"/>
      <c r="AU203" s="5"/>
      <c r="AW203" s="5"/>
      <c r="AY203" s="5"/>
      <c r="BA203" s="5"/>
      <c r="BC203" s="5"/>
      <c r="BE203" s="5"/>
      <c r="BG203" s="5"/>
      <c r="BI203" s="5"/>
      <c r="BK203" s="5"/>
      <c r="BM203" s="5"/>
      <c r="BO203" s="5"/>
      <c r="BQ203" s="5"/>
      <c r="BS203" s="5"/>
      <c r="BU203" s="5"/>
      <c r="BW203" s="5"/>
      <c r="BX203" s="5"/>
      <c r="BY203" s="5"/>
      <c r="BZ203" s="5"/>
      <c r="CA203" s="5"/>
    </row>
    <row r="204" spans="1:79" hidden="1">
      <c r="A204" s="99"/>
      <c r="B204" s="100"/>
      <c r="C204" s="100"/>
      <c r="D204" s="228"/>
      <c r="E204" s="273">
        <f t="shared" ref="E204:E250" si="192">D204</f>
        <v>0</v>
      </c>
      <c r="F204" s="273" t="str">
        <f t="shared" ref="F204:F250" si="193">IF(D204&gt;0,D204+H204-1,"")</f>
        <v/>
      </c>
      <c r="G204" s="101"/>
      <c r="H204" s="102"/>
      <c r="I204" s="103" t="str">
        <f t="shared" ref="I204:I250" si="194">IFERROR(IF($G$1&gt;F204,0,G204/H204),"")</f>
        <v/>
      </c>
      <c r="J204" s="138"/>
      <c r="K204" s="322" t="str">
        <f t="shared" si="66"/>
        <v/>
      </c>
      <c r="L204" s="138"/>
      <c r="M204" s="322" t="str">
        <f t="shared" si="67"/>
        <v/>
      </c>
      <c r="N204" s="138"/>
      <c r="O204" s="322" t="str">
        <f t="shared" ref="O204:O250" si="195">IFERROR(($I204*N204),"")</f>
        <v/>
      </c>
      <c r="P204" s="138"/>
      <c r="Q204" s="322" t="str">
        <f t="shared" ref="Q204:Q250" si="196">IFERROR(($I204*P204),"")</f>
        <v/>
      </c>
      <c r="R204" s="138"/>
      <c r="S204" s="322" t="str">
        <f t="shared" ref="S204:S250" si="197">IFERROR(($I204*R204),"")</f>
        <v/>
      </c>
      <c r="T204" s="139">
        <f t="shared" ref="T204:T250" si="198">1-V204-J204-L204-N204-P204-R204</f>
        <v>1</v>
      </c>
      <c r="U204" s="322" t="str">
        <f t="shared" ref="U204" si="199">IFERROR(($I204*T204),"")</f>
        <v/>
      </c>
      <c r="V204" s="140"/>
      <c r="W204" s="322" t="str">
        <f t="shared" ref="W204" si="200">IFERROR(($I204*V204),"")</f>
        <v/>
      </c>
      <c r="X204" s="229">
        <f t="shared" ref="X204:X250" si="201">SUM(J204,L204,N204,P204,R204,V204,T204)</f>
        <v>1</v>
      </c>
      <c r="Y204" s="324">
        <f t="shared" ref="Y204:Y250" si="202">SUM(K204,M204,O204,Q204,S204,W204,U204)</f>
        <v>0</v>
      </c>
      <c r="Z204" s="230"/>
      <c r="AA204" s="230"/>
      <c r="AB204" s="230"/>
      <c r="AC204" s="230"/>
      <c r="AE204" s="5"/>
      <c r="AG204" s="5"/>
      <c r="AI204" s="5"/>
      <c r="AK204" s="5"/>
      <c r="AM204" s="5"/>
      <c r="AO204" s="5"/>
      <c r="AQ204" s="5"/>
      <c r="AS204" s="5"/>
      <c r="AU204" s="5"/>
      <c r="AW204" s="5"/>
      <c r="AY204" s="5"/>
      <c r="BA204" s="5"/>
      <c r="BC204" s="5"/>
      <c r="BE204" s="5"/>
      <c r="BG204" s="5"/>
      <c r="BI204" s="5"/>
      <c r="BK204" s="5"/>
      <c r="BM204" s="5"/>
      <c r="BO204" s="5"/>
      <c r="BQ204" s="5"/>
      <c r="BS204" s="5"/>
      <c r="BU204" s="5"/>
      <c r="BW204" s="5"/>
      <c r="BX204" s="5"/>
      <c r="BY204" s="5"/>
      <c r="BZ204" s="5"/>
      <c r="CA204" s="5"/>
    </row>
    <row r="205" spans="1:79" hidden="1">
      <c r="A205" s="99"/>
      <c r="B205" s="100"/>
      <c r="C205" s="100"/>
      <c r="D205" s="228"/>
      <c r="E205" s="273">
        <f t="shared" si="192"/>
        <v>0</v>
      </c>
      <c r="F205" s="273" t="str">
        <f t="shared" si="193"/>
        <v/>
      </c>
      <c r="G205" s="101"/>
      <c r="H205" s="102"/>
      <c r="I205" s="103" t="str">
        <f t="shared" si="194"/>
        <v/>
      </c>
      <c r="J205" s="138"/>
      <c r="K205" s="322" t="str">
        <f t="shared" si="66"/>
        <v/>
      </c>
      <c r="L205" s="138"/>
      <c r="M205" s="322" t="str">
        <f t="shared" si="67"/>
        <v/>
      </c>
      <c r="N205" s="138"/>
      <c r="O205" s="322" t="str">
        <f t="shared" si="195"/>
        <v/>
      </c>
      <c r="P205" s="138"/>
      <c r="Q205" s="322" t="str">
        <f t="shared" si="196"/>
        <v/>
      </c>
      <c r="R205" s="138"/>
      <c r="S205" s="322" t="str">
        <f t="shared" si="197"/>
        <v/>
      </c>
      <c r="T205" s="139">
        <f t="shared" si="198"/>
        <v>1</v>
      </c>
      <c r="U205" s="322" t="str">
        <f t="shared" ref="U205" si="203">IFERROR(($I205*T205),"")</f>
        <v/>
      </c>
      <c r="V205" s="140"/>
      <c r="W205" s="322" t="str">
        <f t="shared" ref="W205" si="204">IFERROR(($I205*V205),"")</f>
        <v/>
      </c>
      <c r="X205" s="229">
        <f t="shared" si="201"/>
        <v>1</v>
      </c>
      <c r="Y205" s="324">
        <f t="shared" si="202"/>
        <v>0</v>
      </c>
      <c r="Z205" s="230"/>
      <c r="AA205" s="230"/>
      <c r="AB205" s="230"/>
      <c r="AC205" s="230"/>
      <c r="AE205" s="5"/>
      <c r="AG205" s="5"/>
      <c r="AI205" s="5"/>
      <c r="AK205" s="5"/>
      <c r="AM205" s="5"/>
      <c r="AO205" s="5"/>
      <c r="AQ205" s="5"/>
      <c r="AS205" s="5"/>
      <c r="AU205" s="5"/>
      <c r="AW205" s="5"/>
      <c r="AY205" s="5"/>
      <c r="BA205" s="5"/>
      <c r="BC205" s="5"/>
      <c r="BE205" s="5"/>
      <c r="BG205" s="5"/>
      <c r="BI205" s="5"/>
      <c r="BK205" s="5"/>
      <c r="BM205" s="5"/>
      <c r="BO205" s="5"/>
      <c r="BQ205" s="5"/>
      <c r="BS205" s="5"/>
      <c r="BU205" s="5"/>
      <c r="BW205" s="5"/>
      <c r="BX205" s="5"/>
      <c r="BY205" s="5"/>
      <c r="BZ205" s="5"/>
      <c r="CA205" s="5"/>
    </row>
    <row r="206" spans="1:79" hidden="1">
      <c r="A206" s="99"/>
      <c r="B206" s="100"/>
      <c r="C206" s="100"/>
      <c r="D206" s="228"/>
      <c r="E206" s="273">
        <f t="shared" si="192"/>
        <v>0</v>
      </c>
      <c r="F206" s="273" t="str">
        <f t="shared" si="193"/>
        <v/>
      </c>
      <c r="G206" s="101"/>
      <c r="H206" s="102"/>
      <c r="I206" s="103" t="str">
        <f t="shared" si="194"/>
        <v/>
      </c>
      <c r="J206" s="138"/>
      <c r="K206" s="322" t="str">
        <f t="shared" ref="K206:K250" si="205">IFERROR(($I206*J206),"")</f>
        <v/>
      </c>
      <c r="L206" s="138"/>
      <c r="M206" s="322" t="str">
        <f t="shared" ref="M206:M250" si="206">IFERROR(($I206*L206),"")</f>
        <v/>
      </c>
      <c r="N206" s="138"/>
      <c r="O206" s="322" t="str">
        <f t="shared" si="195"/>
        <v/>
      </c>
      <c r="P206" s="138"/>
      <c r="Q206" s="322" t="str">
        <f t="shared" si="196"/>
        <v/>
      </c>
      <c r="R206" s="138"/>
      <c r="S206" s="322" t="str">
        <f t="shared" si="197"/>
        <v/>
      </c>
      <c r="T206" s="139">
        <f t="shared" si="198"/>
        <v>1</v>
      </c>
      <c r="U206" s="322" t="str">
        <f t="shared" ref="U206" si="207">IFERROR(($I206*T206),"")</f>
        <v/>
      </c>
      <c r="V206" s="140"/>
      <c r="W206" s="322" t="str">
        <f t="shared" ref="W206" si="208">IFERROR(($I206*V206),"")</f>
        <v/>
      </c>
      <c r="X206" s="229">
        <f t="shared" si="201"/>
        <v>1</v>
      </c>
      <c r="Y206" s="324">
        <f t="shared" si="202"/>
        <v>0</v>
      </c>
      <c r="Z206" s="230"/>
      <c r="AA206" s="230"/>
      <c r="AB206" s="230"/>
      <c r="AC206" s="230"/>
      <c r="AE206" s="5"/>
      <c r="AG206" s="5"/>
      <c r="AI206" s="5"/>
      <c r="AK206" s="5"/>
      <c r="AM206" s="5"/>
      <c r="AO206" s="5"/>
      <c r="AQ206" s="5"/>
      <c r="AS206" s="5"/>
      <c r="AU206" s="5"/>
      <c r="AW206" s="5"/>
      <c r="AY206" s="5"/>
      <c r="BA206" s="5"/>
      <c r="BC206" s="5"/>
      <c r="BE206" s="5"/>
      <c r="BG206" s="5"/>
      <c r="BI206" s="5"/>
      <c r="BK206" s="5"/>
      <c r="BM206" s="5"/>
      <c r="BO206" s="5"/>
      <c r="BQ206" s="5"/>
      <c r="BS206" s="5"/>
      <c r="BU206" s="5"/>
      <c r="BW206" s="5"/>
      <c r="BX206" s="5"/>
      <c r="BY206" s="5"/>
      <c r="BZ206" s="5"/>
      <c r="CA206" s="5"/>
    </row>
    <row r="207" spans="1:79" hidden="1">
      <c r="A207" s="99"/>
      <c r="B207" s="100"/>
      <c r="C207" s="100"/>
      <c r="D207" s="228"/>
      <c r="E207" s="273">
        <f t="shared" si="192"/>
        <v>0</v>
      </c>
      <c r="F207" s="273" t="str">
        <f t="shared" si="193"/>
        <v/>
      </c>
      <c r="G207" s="101"/>
      <c r="H207" s="102"/>
      <c r="I207" s="103" t="str">
        <f t="shared" si="194"/>
        <v/>
      </c>
      <c r="J207" s="138"/>
      <c r="K207" s="322" t="str">
        <f t="shared" si="205"/>
        <v/>
      </c>
      <c r="L207" s="138"/>
      <c r="M207" s="322" t="str">
        <f t="shared" si="206"/>
        <v/>
      </c>
      <c r="N207" s="138"/>
      <c r="O207" s="322" t="str">
        <f t="shared" si="195"/>
        <v/>
      </c>
      <c r="P207" s="138"/>
      <c r="Q207" s="322" t="str">
        <f t="shared" si="196"/>
        <v/>
      </c>
      <c r="R207" s="138"/>
      <c r="S207" s="322" t="str">
        <f t="shared" si="197"/>
        <v/>
      </c>
      <c r="T207" s="139">
        <f t="shared" si="198"/>
        <v>1</v>
      </c>
      <c r="U207" s="322" t="str">
        <f t="shared" ref="U207" si="209">IFERROR(($I207*T207),"")</f>
        <v/>
      </c>
      <c r="V207" s="140"/>
      <c r="W207" s="322" t="str">
        <f t="shared" ref="W207" si="210">IFERROR(($I207*V207),"")</f>
        <v/>
      </c>
      <c r="X207" s="229">
        <f t="shared" si="201"/>
        <v>1</v>
      </c>
      <c r="Y207" s="324">
        <f t="shared" si="202"/>
        <v>0</v>
      </c>
      <c r="Z207" s="230"/>
      <c r="AA207" s="230"/>
      <c r="AB207" s="230"/>
      <c r="AC207" s="230"/>
      <c r="AE207" s="5"/>
      <c r="AG207" s="5"/>
      <c r="AI207" s="5"/>
      <c r="AK207" s="5"/>
      <c r="AM207" s="5"/>
      <c r="AO207" s="5"/>
      <c r="AQ207" s="5"/>
      <c r="AS207" s="5"/>
      <c r="AU207" s="5"/>
      <c r="AW207" s="5"/>
      <c r="AY207" s="5"/>
      <c r="BA207" s="5"/>
      <c r="BC207" s="5"/>
      <c r="BE207" s="5"/>
      <c r="BG207" s="5"/>
      <c r="BI207" s="5"/>
      <c r="BK207" s="5"/>
      <c r="BM207" s="5"/>
      <c r="BO207" s="5"/>
      <c r="BQ207" s="5"/>
      <c r="BS207" s="5"/>
      <c r="BU207" s="5"/>
      <c r="BW207" s="5"/>
      <c r="BX207" s="5"/>
      <c r="BY207" s="5"/>
      <c r="BZ207" s="5"/>
      <c r="CA207" s="5"/>
    </row>
    <row r="208" spans="1:79" hidden="1">
      <c r="A208" s="99"/>
      <c r="B208" s="100"/>
      <c r="C208" s="100"/>
      <c r="D208" s="228"/>
      <c r="E208" s="273">
        <f t="shared" si="192"/>
        <v>0</v>
      </c>
      <c r="F208" s="273" t="str">
        <f t="shared" si="193"/>
        <v/>
      </c>
      <c r="G208" s="101"/>
      <c r="H208" s="102"/>
      <c r="I208" s="103" t="str">
        <f t="shared" si="194"/>
        <v/>
      </c>
      <c r="J208" s="138"/>
      <c r="K208" s="322" t="str">
        <f t="shared" si="205"/>
        <v/>
      </c>
      <c r="L208" s="138"/>
      <c r="M208" s="322" t="str">
        <f t="shared" si="206"/>
        <v/>
      </c>
      <c r="N208" s="138"/>
      <c r="O208" s="322" t="str">
        <f t="shared" si="195"/>
        <v/>
      </c>
      <c r="P208" s="138"/>
      <c r="Q208" s="322" t="str">
        <f t="shared" si="196"/>
        <v/>
      </c>
      <c r="R208" s="138"/>
      <c r="S208" s="322" t="str">
        <f t="shared" si="197"/>
        <v/>
      </c>
      <c r="T208" s="139">
        <f t="shared" si="198"/>
        <v>1</v>
      </c>
      <c r="U208" s="322" t="str">
        <f t="shared" ref="U208" si="211">IFERROR(($I208*T208),"")</f>
        <v/>
      </c>
      <c r="V208" s="140"/>
      <c r="W208" s="322" t="str">
        <f t="shared" ref="W208" si="212">IFERROR(($I208*V208),"")</f>
        <v/>
      </c>
      <c r="X208" s="229">
        <f t="shared" si="201"/>
        <v>1</v>
      </c>
      <c r="Y208" s="324">
        <f t="shared" si="202"/>
        <v>0</v>
      </c>
      <c r="Z208" s="230"/>
      <c r="AA208" s="230"/>
      <c r="AB208" s="230"/>
      <c r="AC208" s="230"/>
      <c r="AE208" s="5"/>
      <c r="AG208" s="5"/>
      <c r="AI208" s="5"/>
      <c r="AK208" s="5"/>
      <c r="AM208" s="5"/>
      <c r="AO208" s="5"/>
      <c r="AQ208" s="5"/>
      <c r="AS208" s="5"/>
      <c r="AU208" s="5"/>
      <c r="AW208" s="5"/>
      <c r="AY208" s="5"/>
      <c r="BA208" s="5"/>
      <c r="BC208" s="5"/>
      <c r="BE208" s="5"/>
      <c r="BG208" s="5"/>
      <c r="BI208" s="5"/>
      <c r="BK208" s="5"/>
      <c r="BM208" s="5"/>
      <c r="BO208" s="5"/>
      <c r="BQ208" s="5"/>
      <c r="BS208" s="5"/>
      <c r="BU208" s="5"/>
      <c r="BW208" s="5"/>
      <c r="BX208" s="5"/>
      <c r="BY208" s="5"/>
      <c r="BZ208" s="5"/>
      <c r="CA208" s="5"/>
    </row>
    <row r="209" spans="1:79" hidden="1">
      <c r="A209" s="99"/>
      <c r="B209" s="100"/>
      <c r="C209" s="100"/>
      <c r="D209" s="228"/>
      <c r="E209" s="273">
        <f t="shared" si="192"/>
        <v>0</v>
      </c>
      <c r="F209" s="273" t="str">
        <f t="shared" si="193"/>
        <v/>
      </c>
      <c r="G209" s="101"/>
      <c r="H209" s="102"/>
      <c r="I209" s="103" t="str">
        <f t="shared" si="194"/>
        <v/>
      </c>
      <c r="J209" s="138"/>
      <c r="K209" s="322" t="str">
        <f t="shared" si="205"/>
        <v/>
      </c>
      <c r="L209" s="138"/>
      <c r="M209" s="322" t="str">
        <f t="shared" si="206"/>
        <v/>
      </c>
      <c r="N209" s="138"/>
      <c r="O209" s="322" t="str">
        <f t="shared" si="195"/>
        <v/>
      </c>
      <c r="P209" s="138"/>
      <c r="Q209" s="322" t="str">
        <f t="shared" si="196"/>
        <v/>
      </c>
      <c r="R209" s="138"/>
      <c r="S209" s="322" t="str">
        <f t="shared" si="197"/>
        <v/>
      </c>
      <c r="T209" s="139">
        <f t="shared" si="198"/>
        <v>1</v>
      </c>
      <c r="U209" s="322" t="str">
        <f t="shared" ref="U209" si="213">IFERROR(($I209*T209),"")</f>
        <v/>
      </c>
      <c r="V209" s="140"/>
      <c r="W209" s="322" t="str">
        <f t="shared" ref="W209" si="214">IFERROR(($I209*V209),"")</f>
        <v/>
      </c>
      <c r="X209" s="229">
        <f t="shared" si="201"/>
        <v>1</v>
      </c>
      <c r="Y209" s="324">
        <f t="shared" si="202"/>
        <v>0</v>
      </c>
      <c r="Z209" s="230"/>
      <c r="AA209" s="230"/>
      <c r="AB209" s="230"/>
      <c r="AC209" s="230"/>
      <c r="AE209" s="5"/>
      <c r="AG209" s="5"/>
      <c r="AI209" s="5"/>
      <c r="AK209" s="5"/>
      <c r="AM209" s="5"/>
      <c r="AO209" s="5"/>
      <c r="AQ209" s="5"/>
      <c r="AS209" s="5"/>
      <c r="AU209" s="5"/>
      <c r="AW209" s="5"/>
      <c r="AY209" s="5"/>
      <c r="BA209" s="5"/>
      <c r="BC209" s="5"/>
      <c r="BE209" s="5"/>
      <c r="BG209" s="5"/>
      <c r="BI209" s="5"/>
      <c r="BK209" s="5"/>
      <c r="BM209" s="5"/>
      <c r="BO209" s="5"/>
      <c r="BQ209" s="5"/>
      <c r="BS209" s="5"/>
      <c r="BU209" s="5"/>
      <c r="BW209" s="5"/>
      <c r="BX209" s="5"/>
      <c r="BY209" s="5"/>
      <c r="BZ209" s="5"/>
      <c r="CA209" s="5"/>
    </row>
    <row r="210" spans="1:79" hidden="1">
      <c r="A210" s="99"/>
      <c r="B210" s="100"/>
      <c r="C210" s="100"/>
      <c r="D210" s="228"/>
      <c r="E210" s="273">
        <f t="shared" si="192"/>
        <v>0</v>
      </c>
      <c r="F210" s="273" t="str">
        <f t="shared" si="193"/>
        <v/>
      </c>
      <c r="G210" s="101"/>
      <c r="H210" s="102"/>
      <c r="I210" s="103" t="str">
        <f t="shared" si="194"/>
        <v/>
      </c>
      <c r="J210" s="138"/>
      <c r="K210" s="322" t="str">
        <f t="shared" si="205"/>
        <v/>
      </c>
      <c r="L210" s="138"/>
      <c r="M210" s="322" t="str">
        <f t="shared" si="206"/>
        <v/>
      </c>
      <c r="N210" s="138"/>
      <c r="O210" s="322" t="str">
        <f t="shared" si="195"/>
        <v/>
      </c>
      <c r="P210" s="138"/>
      <c r="Q210" s="322" t="str">
        <f t="shared" si="196"/>
        <v/>
      </c>
      <c r="R210" s="138"/>
      <c r="S210" s="322" t="str">
        <f t="shared" si="197"/>
        <v/>
      </c>
      <c r="T210" s="139">
        <f t="shared" si="198"/>
        <v>1</v>
      </c>
      <c r="U210" s="322" t="str">
        <f t="shared" ref="U210" si="215">IFERROR(($I210*T210),"")</f>
        <v/>
      </c>
      <c r="V210" s="140"/>
      <c r="W210" s="322" t="str">
        <f t="shared" ref="W210" si="216">IFERROR(($I210*V210),"")</f>
        <v/>
      </c>
      <c r="X210" s="229">
        <f t="shared" si="201"/>
        <v>1</v>
      </c>
      <c r="Y210" s="324">
        <f t="shared" si="202"/>
        <v>0</v>
      </c>
      <c r="Z210" s="230"/>
      <c r="AA210" s="230"/>
      <c r="AB210" s="230"/>
      <c r="AC210" s="230"/>
      <c r="AE210" s="5"/>
      <c r="AG210" s="5"/>
      <c r="AI210" s="5"/>
      <c r="AK210" s="5"/>
      <c r="AM210" s="5"/>
      <c r="AO210" s="5"/>
      <c r="AQ210" s="5"/>
      <c r="AS210" s="5"/>
      <c r="AU210" s="5"/>
      <c r="AW210" s="5"/>
      <c r="AY210" s="5"/>
      <c r="BA210" s="5"/>
      <c r="BC210" s="5"/>
      <c r="BE210" s="5"/>
      <c r="BG210" s="5"/>
      <c r="BI210" s="5"/>
      <c r="BK210" s="5"/>
      <c r="BM210" s="5"/>
      <c r="BO210" s="5"/>
      <c r="BQ210" s="5"/>
      <c r="BS210" s="5"/>
      <c r="BU210" s="5"/>
      <c r="BW210" s="5"/>
      <c r="BX210" s="5"/>
      <c r="BY210" s="5"/>
      <c r="BZ210" s="5"/>
      <c r="CA210" s="5"/>
    </row>
    <row r="211" spans="1:79" hidden="1">
      <c r="A211" s="99"/>
      <c r="B211" s="100"/>
      <c r="C211" s="100"/>
      <c r="D211" s="228"/>
      <c r="E211" s="273">
        <f t="shared" si="192"/>
        <v>0</v>
      </c>
      <c r="F211" s="273" t="str">
        <f t="shared" si="193"/>
        <v/>
      </c>
      <c r="G211" s="101"/>
      <c r="H211" s="102"/>
      <c r="I211" s="103" t="str">
        <f t="shared" si="194"/>
        <v/>
      </c>
      <c r="J211" s="138"/>
      <c r="K211" s="322" t="str">
        <f t="shared" si="205"/>
        <v/>
      </c>
      <c r="L211" s="138"/>
      <c r="M211" s="322" t="str">
        <f t="shared" si="206"/>
        <v/>
      </c>
      <c r="N211" s="138"/>
      <c r="O211" s="322" t="str">
        <f t="shared" si="195"/>
        <v/>
      </c>
      <c r="P211" s="138"/>
      <c r="Q211" s="322" t="str">
        <f t="shared" si="196"/>
        <v/>
      </c>
      <c r="R211" s="138"/>
      <c r="S211" s="322" t="str">
        <f t="shared" si="197"/>
        <v/>
      </c>
      <c r="T211" s="139">
        <f t="shared" si="198"/>
        <v>1</v>
      </c>
      <c r="U211" s="322" t="str">
        <f t="shared" ref="U211" si="217">IFERROR(($I211*T211),"")</f>
        <v/>
      </c>
      <c r="V211" s="140"/>
      <c r="W211" s="322" t="str">
        <f t="shared" ref="W211" si="218">IFERROR(($I211*V211),"")</f>
        <v/>
      </c>
      <c r="X211" s="229">
        <f t="shared" si="201"/>
        <v>1</v>
      </c>
      <c r="Y211" s="324">
        <f t="shared" si="202"/>
        <v>0</v>
      </c>
      <c r="Z211" s="230"/>
      <c r="AA211" s="230"/>
      <c r="AB211" s="230"/>
      <c r="AC211" s="230"/>
      <c r="AE211" s="5"/>
      <c r="AG211" s="5"/>
      <c r="AI211" s="5"/>
      <c r="AK211" s="5"/>
      <c r="AM211" s="5"/>
      <c r="AO211" s="5"/>
      <c r="AQ211" s="5"/>
      <c r="AS211" s="5"/>
      <c r="AU211" s="5"/>
      <c r="AW211" s="5"/>
      <c r="AY211" s="5"/>
      <c r="BA211" s="5"/>
      <c r="BC211" s="5"/>
      <c r="BE211" s="5"/>
      <c r="BG211" s="5"/>
      <c r="BI211" s="5"/>
      <c r="BK211" s="5"/>
      <c r="BM211" s="5"/>
      <c r="BO211" s="5"/>
      <c r="BQ211" s="5"/>
      <c r="BS211" s="5"/>
      <c r="BU211" s="5"/>
      <c r="BW211" s="5"/>
      <c r="BX211" s="5"/>
      <c r="BY211" s="5"/>
      <c r="BZ211" s="5"/>
      <c r="CA211" s="5"/>
    </row>
    <row r="212" spans="1:79" hidden="1">
      <c r="A212" s="99"/>
      <c r="B212" s="100"/>
      <c r="C212" s="100"/>
      <c r="D212" s="228"/>
      <c r="E212" s="273">
        <f t="shared" si="192"/>
        <v>0</v>
      </c>
      <c r="F212" s="273" t="str">
        <f t="shared" si="193"/>
        <v/>
      </c>
      <c r="G212" s="101"/>
      <c r="H212" s="102"/>
      <c r="I212" s="103" t="str">
        <f t="shared" si="194"/>
        <v/>
      </c>
      <c r="J212" s="138"/>
      <c r="K212" s="322" t="str">
        <f t="shared" si="205"/>
        <v/>
      </c>
      <c r="L212" s="138"/>
      <c r="M212" s="322" t="str">
        <f t="shared" si="206"/>
        <v/>
      </c>
      <c r="N212" s="138"/>
      <c r="O212" s="322" t="str">
        <f t="shared" si="195"/>
        <v/>
      </c>
      <c r="P212" s="138"/>
      <c r="Q212" s="322" t="str">
        <f t="shared" si="196"/>
        <v/>
      </c>
      <c r="R212" s="138"/>
      <c r="S212" s="322" t="str">
        <f t="shared" si="197"/>
        <v/>
      </c>
      <c r="T212" s="139">
        <f t="shared" si="198"/>
        <v>1</v>
      </c>
      <c r="U212" s="322" t="str">
        <f t="shared" ref="U212" si="219">IFERROR(($I212*T212),"")</f>
        <v/>
      </c>
      <c r="V212" s="140"/>
      <c r="W212" s="322" t="str">
        <f t="shared" ref="W212" si="220">IFERROR(($I212*V212),"")</f>
        <v/>
      </c>
      <c r="X212" s="229">
        <f t="shared" si="201"/>
        <v>1</v>
      </c>
      <c r="Y212" s="324">
        <f t="shared" si="202"/>
        <v>0</v>
      </c>
      <c r="Z212" s="230"/>
      <c r="AA212" s="230"/>
      <c r="AB212" s="230"/>
      <c r="AC212" s="230"/>
      <c r="AE212" s="5"/>
      <c r="AG212" s="5"/>
      <c r="AI212" s="5"/>
      <c r="AK212" s="5"/>
      <c r="AM212" s="5"/>
      <c r="AO212" s="5"/>
      <c r="AQ212" s="5"/>
      <c r="AS212" s="5"/>
      <c r="AU212" s="5"/>
      <c r="AW212" s="5"/>
      <c r="AY212" s="5"/>
      <c r="BA212" s="5"/>
      <c r="BC212" s="5"/>
      <c r="BE212" s="5"/>
      <c r="BG212" s="5"/>
      <c r="BI212" s="5"/>
      <c r="BK212" s="5"/>
      <c r="BM212" s="5"/>
      <c r="BO212" s="5"/>
      <c r="BQ212" s="5"/>
      <c r="BS212" s="5"/>
      <c r="BU212" s="5"/>
      <c r="BW212" s="5"/>
      <c r="BX212" s="5"/>
      <c r="BY212" s="5"/>
      <c r="BZ212" s="5"/>
      <c r="CA212" s="5"/>
    </row>
    <row r="213" spans="1:79" hidden="1">
      <c r="A213" s="99"/>
      <c r="B213" s="100"/>
      <c r="C213" s="100"/>
      <c r="D213" s="228"/>
      <c r="E213" s="273">
        <f t="shared" si="192"/>
        <v>0</v>
      </c>
      <c r="F213" s="273" t="str">
        <f t="shared" si="193"/>
        <v/>
      </c>
      <c r="G213" s="101"/>
      <c r="H213" s="102"/>
      <c r="I213" s="103" t="str">
        <f t="shared" si="194"/>
        <v/>
      </c>
      <c r="J213" s="138"/>
      <c r="K213" s="322" t="str">
        <f t="shared" si="205"/>
        <v/>
      </c>
      <c r="L213" s="138"/>
      <c r="M213" s="322" t="str">
        <f t="shared" si="206"/>
        <v/>
      </c>
      <c r="N213" s="138"/>
      <c r="O213" s="322" t="str">
        <f t="shared" si="195"/>
        <v/>
      </c>
      <c r="P213" s="138"/>
      <c r="Q213" s="322" t="str">
        <f t="shared" si="196"/>
        <v/>
      </c>
      <c r="R213" s="138"/>
      <c r="S213" s="322" t="str">
        <f t="shared" si="197"/>
        <v/>
      </c>
      <c r="T213" s="139">
        <f t="shared" si="198"/>
        <v>1</v>
      </c>
      <c r="U213" s="322" t="str">
        <f t="shared" ref="U213" si="221">IFERROR(($I213*T213),"")</f>
        <v/>
      </c>
      <c r="V213" s="140"/>
      <c r="W213" s="322" t="str">
        <f t="shared" ref="W213" si="222">IFERROR(($I213*V213),"")</f>
        <v/>
      </c>
      <c r="X213" s="229">
        <f t="shared" si="201"/>
        <v>1</v>
      </c>
      <c r="Y213" s="324">
        <f t="shared" si="202"/>
        <v>0</v>
      </c>
      <c r="Z213" s="230"/>
      <c r="AA213" s="230"/>
      <c r="AB213" s="230"/>
      <c r="AC213" s="230"/>
      <c r="AE213" s="5"/>
      <c r="AG213" s="5"/>
      <c r="AI213" s="5"/>
      <c r="AK213" s="5"/>
      <c r="AM213" s="5"/>
      <c r="AO213" s="5"/>
      <c r="AQ213" s="5"/>
      <c r="AS213" s="5"/>
      <c r="AU213" s="5"/>
      <c r="AW213" s="5"/>
      <c r="AY213" s="5"/>
      <c r="BA213" s="5"/>
      <c r="BC213" s="5"/>
      <c r="BE213" s="5"/>
      <c r="BG213" s="5"/>
      <c r="BI213" s="5"/>
      <c r="BK213" s="5"/>
      <c r="BM213" s="5"/>
      <c r="BO213" s="5"/>
      <c r="BQ213" s="5"/>
      <c r="BS213" s="5"/>
      <c r="BU213" s="5"/>
      <c r="BW213" s="5"/>
      <c r="BX213" s="5"/>
      <c r="BY213" s="5"/>
      <c r="BZ213" s="5"/>
      <c r="CA213" s="5"/>
    </row>
    <row r="214" spans="1:79" hidden="1">
      <c r="A214" s="99"/>
      <c r="B214" s="100"/>
      <c r="C214" s="100"/>
      <c r="D214" s="228"/>
      <c r="E214" s="273">
        <f t="shared" si="192"/>
        <v>0</v>
      </c>
      <c r="F214" s="273" t="str">
        <f t="shared" si="193"/>
        <v/>
      </c>
      <c r="G214" s="101"/>
      <c r="H214" s="102"/>
      <c r="I214" s="103" t="str">
        <f t="shared" si="194"/>
        <v/>
      </c>
      <c r="J214" s="138"/>
      <c r="K214" s="322" t="str">
        <f t="shared" si="205"/>
        <v/>
      </c>
      <c r="L214" s="138"/>
      <c r="M214" s="322" t="str">
        <f t="shared" si="206"/>
        <v/>
      </c>
      <c r="N214" s="138"/>
      <c r="O214" s="322" t="str">
        <f t="shared" si="195"/>
        <v/>
      </c>
      <c r="P214" s="138"/>
      <c r="Q214" s="322" t="str">
        <f t="shared" si="196"/>
        <v/>
      </c>
      <c r="R214" s="138"/>
      <c r="S214" s="322" t="str">
        <f t="shared" si="197"/>
        <v/>
      </c>
      <c r="T214" s="139">
        <f t="shared" si="198"/>
        <v>1</v>
      </c>
      <c r="U214" s="322" t="str">
        <f t="shared" ref="U214" si="223">IFERROR(($I214*T214),"")</f>
        <v/>
      </c>
      <c r="V214" s="140"/>
      <c r="W214" s="322" t="str">
        <f t="shared" ref="W214" si="224">IFERROR(($I214*V214),"")</f>
        <v/>
      </c>
      <c r="X214" s="229">
        <f t="shared" si="201"/>
        <v>1</v>
      </c>
      <c r="Y214" s="324">
        <f t="shared" si="202"/>
        <v>0</v>
      </c>
      <c r="Z214" s="230"/>
      <c r="AA214" s="230"/>
      <c r="AB214" s="230"/>
      <c r="AC214" s="230"/>
      <c r="AE214" s="5"/>
      <c r="AG214" s="5"/>
      <c r="AI214" s="5"/>
      <c r="AK214" s="5"/>
      <c r="AM214" s="5"/>
      <c r="AO214" s="5"/>
      <c r="AQ214" s="5"/>
      <c r="AS214" s="5"/>
      <c r="AU214" s="5"/>
      <c r="AW214" s="5"/>
      <c r="AY214" s="5"/>
      <c r="BA214" s="5"/>
      <c r="BC214" s="5"/>
      <c r="BE214" s="5"/>
      <c r="BG214" s="5"/>
      <c r="BI214" s="5"/>
      <c r="BK214" s="5"/>
      <c r="BM214" s="5"/>
      <c r="BO214" s="5"/>
      <c r="BQ214" s="5"/>
      <c r="BS214" s="5"/>
      <c r="BU214" s="5"/>
      <c r="BW214" s="5"/>
      <c r="BX214" s="5"/>
      <c r="BY214" s="5"/>
      <c r="BZ214" s="5"/>
      <c r="CA214" s="5"/>
    </row>
    <row r="215" spans="1:79" hidden="1">
      <c r="A215" s="99"/>
      <c r="B215" s="100"/>
      <c r="C215" s="100"/>
      <c r="D215" s="228"/>
      <c r="E215" s="273">
        <f t="shared" si="192"/>
        <v>0</v>
      </c>
      <c r="F215" s="273" t="str">
        <f t="shared" si="193"/>
        <v/>
      </c>
      <c r="G215" s="101"/>
      <c r="H215" s="102"/>
      <c r="I215" s="103" t="str">
        <f t="shared" si="194"/>
        <v/>
      </c>
      <c r="J215" s="138"/>
      <c r="K215" s="322" t="str">
        <f t="shared" si="205"/>
        <v/>
      </c>
      <c r="L215" s="138"/>
      <c r="M215" s="322" t="str">
        <f t="shared" si="206"/>
        <v/>
      </c>
      <c r="N215" s="138"/>
      <c r="O215" s="322" t="str">
        <f t="shared" si="195"/>
        <v/>
      </c>
      <c r="P215" s="138"/>
      <c r="Q215" s="322" t="str">
        <f t="shared" si="196"/>
        <v/>
      </c>
      <c r="R215" s="138"/>
      <c r="S215" s="322" t="str">
        <f t="shared" si="197"/>
        <v/>
      </c>
      <c r="T215" s="139">
        <f t="shared" si="198"/>
        <v>1</v>
      </c>
      <c r="U215" s="322" t="str">
        <f t="shared" ref="U215" si="225">IFERROR(($I215*T215),"")</f>
        <v/>
      </c>
      <c r="V215" s="140"/>
      <c r="W215" s="322" t="str">
        <f t="shared" ref="W215" si="226">IFERROR(($I215*V215),"")</f>
        <v/>
      </c>
      <c r="X215" s="229">
        <f t="shared" si="201"/>
        <v>1</v>
      </c>
      <c r="Y215" s="324">
        <f t="shared" si="202"/>
        <v>0</v>
      </c>
      <c r="Z215" s="230"/>
      <c r="AA215" s="230"/>
      <c r="AB215" s="230"/>
      <c r="AC215" s="230"/>
      <c r="AE215" s="5"/>
      <c r="AG215" s="5"/>
      <c r="AI215" s="5"/>
      <c r="AK215" s="5"/>
      <c r="AM215" s="5"/>
      <c r="AO215" s="5"/>
      <c r="AQ215" s="5"/>
      <c r="AS215" s="5"/>
      <c r="AU215" s="5"/>
      <c r="AW215" s="5"/>
      <c r="AY215" s="5"/>
      <c r="BA215" s="5"/>
      <c r="BC215" s="5"/>
      <c r="BE215" s="5"/>
      <c r="BG215" s="5"/>
      <c r="BI215" s="5"/>
      <c r="BK215" s="5"/>
      <c r="BM215" s="5"/>
      <c r="BO215" s="5"/>
      <c r="BQ215" s="5"/>
      <c r="BS215" s="5"/>
      <c r="BU215" s="5"/>
      <c r="BW215" s="5"/>
      <c r="BX215" s="5"/>
      <c r="BY215" s="5"/>
      <c r="BZ215" s="5"/>
      <c r="CA215" s="5"/>
    </row>
    <row r="216" spans="1:79" hidden="1">
      <c r="A216" s="99"/>
      <c r="B216" s="100"/>
      <c r="C216" s="100"/>
      <c r="D216" s="228"/>
      <c r="E216" s="273">
        <f t="shared" si="192"/>
        <v>0</v>
      </c>
      <c r="F216" s="273" t="str">
        <f t="shared" si="193"/>
        <v/>
      </c>
      <c r="G216" s="101"/>
      <c r="H216" s="102"/>
      <c r="I216" s="103" t="str">
        <f t="shared" si="194"/>
        <v/>
      </c>
      <c r="J216" s="138"/>
      <c r="K216" s="322" t="str">
        <f t="shared" si="205"/>
        <v/>
      </c>
      <c r="L216" s="138"/>
      <c r="M216" s="322" t="str">
        <f t="shared" si="206"/>
        <v/>
      </c>
      <c r="N216" s="138"/>
      <c r="O216" s="322" t="str">
        <f t="shared" si="195"/>
        <v/>
      </c>
      <c r="P216" s="138"/>
      <c r="Q216" s="322" t="str">
        <f t="shared" si="196"/>
        <v/>
      </c>
      <c r="R216" s="138"/>
      <c r="S216" s="322" t="str">
        <f t="shared" si="197"/>
        <v/>
      </c>
      <c r="T216" s="139">
        <f t="shared" si="198"/>
        <v>1</v>
      </c>
      <c r="U216" s="322" t="str">
        <f t="shared" ref="U216" si="227">IFERROR(($I216*T216),"")</f>
        <v/>
      </c>
      <c r="V216" s="140"/>
      <c r="W216" s="322" t="str">
        <f t="shared" ref="W216" si="228">IFERROR(($I216*V216),"")</f>
        <v/>
      </c>
      <c r="X216" s="229">
        <f t="shared" si="201"/>
        <v>1</v>
      </c>
      <c r="Y216" s="324">
        <f t="shared" si="202"/>
        <v>0</v>
      </c>
      <c r="Z216" s="230"/>
      <c r="AA216" s="230"/>
      <c r="AB216" s="230"/>
      <c r="AC216" s="230"/>
      <c r="AE216" s="5"/>
      <c r="AG216" s="5"/>
      <c r="AI216" s="5"/>
      <c r="AK216" s="5"/>
      <c r="AM216" s="5"/>
      <c r="AO216" s="5"/>
      <c r="AQ216" s="5"/>
      <c r="AS216" s="5"/>
      <c r="AU216" s="5"/>
      <c r="AW216" s="5"/>
      <c r="AY216" s="5"/>
      <c r="BA216" s="5"/>
      <c r="BC216" s="5"/>
      <c r="BE216" s="5"/>
      <c r="BG216" s="5"/>
      <c r="BI216" s="5"/>
      <c r="BK216" s="5"/>
      <c r="BM216" s="5"/>
      <c r="BO216" s="5"/>
      <c r="BQ216" s="5"/>
      <c r="BS216" s="5"/>
      <c r="BU216" s="5"/>
      <c r="BW216" s="5"/>
      <c r="BX216" s="5"/>
      <c r="BY216" s="5"/>
      <c r="BZ216" s="5"/>
      <c r="CA216" s="5"/>
    </row>
    <row r="217" spans="1:79" hidden="1">
      <c r="A217" s="99"/>
      <c r="B217" s="100"/>
      <c r="C217" s="100"/>
      <c r="D217" s="228"/>
      <c r="E217" s="273">
        <f t="shared" si="192"/>
        <v>0</v>
      </c>
      <c r="F217" s="273" t="str">
        <f t="shared" si="193"/>
        <v/>
      </c>
      <c r="G217" s="101"/>
      <c r="H217" s="102"/>
      <c r="I217" s="103" t="str">
        <f t="shared" si="194"/>
        <v/>
      </c>
      <c r="J217" s="138"/>
      <c r="K217" s="322" t="str">
        <f t="shared" si="205"/>
        <v/>
      </c>
      <c r="L217" s="138"/>
      <c r="M217" s="322" t="str">
        <f t="shared" si="206"/>
        <v/>
      </c>
      <c r="N217" s="138"/>
      <c r="O217" s="322" t="str">
        <f t="shared" si="195"/>
        <v/>
      </c>
      <c r="P217" s="138"/>
      <c r="Q217" s="322" t="str">
        <f t="shared" si="196"/>
        <v/>
      </c>
      <c r="R217" s="138"/>
      <c r="S217" s="322" t="str">
        <f t="shared" si="197"/>
        <v/>
      </c>
      <c r="T217" s="139">
        <f t="shared" si="198"/>
        <v>1</v>
      </c>
      <c r="U217" s="322" t="str">
        <f t="shared" ref="U217" si="229">IFERROR(($I217*T217),"")</f>
        <v/>
      </c>
      <c r="V217" s="140"/>
      <c r="W217" s="322" t="str">
        <f t="shared" ref="W217" si="230">IFERROR(($I217*V217),"")</f>
        <v/>
      </c>
      <c r="X217" s="229">
        <f t="shared" si="201"/>
        <v>1</v>
      </c>
      <c r="Y217" s="324">
        <f t="shared" si="202"/>
        <v>0</v>
      </c>
      <c r="Z217" s="230"/>
      <c r="AA217" s="230"/>
      <c r="AB217" s="230"/>
      <c r="AC217" s="230"/>
      <c r="AE217" s="5"/>
      <c r="AG217" s="5"/>
      <c r="AI217" s="5"/>
      <c r="AK217" s="5"/>
      <c r="AM217" s="5"/>
      <c r="AO217" s="5"/>
      <c r="AQ217" s="5"/>
      <c r="AS217" s="5"/>
      <c r="AU217" s="5"/>
      <c r="AW217" s="5"/>
      <c r="AY217" s="5"/>
      <c r="BA217" s="5"/>
      <c r="BC217" s="5"/>
      <c r="BE217" s="5"/>
      <c r="BG217" s="5"/>
      <c r="BI217" s="5"/>
      <c r="BK217" s="5"/>
      <c r="BM217" s="5"/>
      <c r="BO217" s="5"/>
      <c r="BQ217" s="5"/>
      <c r="BS217" s="5"/>
      <c r="BU217" s="5"/>
      <c r="BW217" s="5"/>
      <c r="BX217" s="5"/>
      <c r="BY217" s="5"/>
      <c r="BZ217" s="5"/>
      <c r="CA217" s="5"/>
    </row>
    <row r="218" spans="1:79" hidden="1">
      <c r="A218" s="99"/>
      <c r="B218" s="100"/>
      <c r="C218" s="100"/>
      <c r="D218" s="228"/>
      <c r="E218" s="273">
        <f t="shared" si="192"/>
        <v>0</v>
      </c>
      <c r="F218" s="273" t="str">
        <f t="shared" si="193"/>
        <v/>
      </c>
      <c r="G218" s="101"/>
      <c r="H218" s="102"/>
      <c r="I218" s="103" t="str">
        <f t="shared" si="194"/>
        <v/>
      </c>
      <c r="J218" s="138"/>
      <c r="K218" s="322" t="str">
        <f t="shared" si="205"/>
        <v/>
      </c>
      <c r="L218" s="138"/>
      <c r="M218" s="322" t="str">
        <f t="shared" si="206"/>
        <v/>
      </c>
      <c r="N218" s="138"/>
      <c r="O218" s="322" t="str">
        <f t="shared" si="195"/>
        <v/>
      </c>
      <c r="P218" s="138"/>
      <c r="Q218" s="322" t="str">
        <f t="shared" si="196"/>
        <v/>
      </c>
      <c r="R218" s="138"/>
      <c r="S218" s="322" t="str">
        <f t="shared" si="197"/>
        <v/>
      </c>
      <c r="T218" s="139">
        <f t="shared" si="198"/>
        <v>1</v>
      </c>
      <c r="U218" s="322" t="str">
        <f t="shared" ref="U218" si="231">IFERROR(($I218*T218),"")</f>
        <v/>
      </c>
      <c r="V218" s="140"/>
      <c r="W218" s="322" t="str">
        <f t="shared" ref="W218" si="232">IFERROR(($I218*V218),"")</f>
        <v/>
      </c>
      <c r="X218" s="229">
        <f t="shared" si="201"/>
        <v>1</v>
      </c>
      <c r="Y218" s="324">
        <f t="shared" si="202"/>
        <v>0</v>
      </c>
      <c r="Z218" s="230"/>
      <c r="AA218" s="230"/>
      <c r="AB218" s="230"/>
      <c r="AC218" s="230"/>
      <c r="AE218" s="5"/>
      <c r="AG218" s="5"/>
      <c r="AI218" s="5"/>
      <c r="AK218" s="5"/>
      <c r="AM218" s="5"/>
      <c r="AO218" s="5"/>
      <c r="AQ218" s="5"/>
      <c r="AS218" s="5"/>
      <c r="AU218" s="5"/>
      <c r="AW218" s="5"/>
      <c r="AY218" s="5"/>
      <c r="BA218" s="5"/>
      <c r="BC218" s="5"/>
      <c r="BE218" s="5"/>
      <c r="BG218" s="5"/>
      <c r="BI218" s="5"/>
      <c r="BK218" s="5"/>
      <c r="BM218" s="5"/>
      <c r="BO218" s="5"/>
      <c r="BQ218" s="5"/>
      <c r="BS218" s="5"/>
      <c r="BU218" s="5"/>
      <c r="BW218" s="5"/>
      <c r="BX218" s="5"/>
      <c r="BY218" s="5"/>
      <c r="BZ218" s="5"/>
      <c r="CA218" s="5"/>
    </row>
    <row r="219" spans="1:79" hidden="1">
      <c r="A219" s="99"/>
      <c r="B219" s="100"/>
      <c r="C219" s="100"/>
      <c r="D219" s="228"/>
      <c r="E219" s="273">
        <f t="shared" si="192"/>
        <v>0</v>
      </c>
      <c r="F219" s="273" t="str">
        <f t="shared" si="193"/>
        <v/>
      </c>
      <c r="G219" s="101"/>
      <c r="H219" s="102"/>
      <c r="I219" s="103" t="str">
        <f t="shared" si="194"/>
        <v/>
      </c>
      <c r="J219" s="138"/>
      <c r="K219" s="322" t="str">
        <f t="shared" si="205"/>
        <v/>
      </c>
      <c r="L219" s="138"/>
      <c r="M219" s="322" t="str">
        <f t="shared" si="206"/>
        <v/>
      </c>
      <c r="N219" s="138"/>
      <c r="O219" s="322" t="str">
        <f t="shared" si="195"/>
        <v/>
      </c>
      <c r="P219" s="138"/>
      <c r="Q219" s="322" t="str">
        <f t="shared" si="196"/>
        <v/>
      </c>
      <c r="R219" s="138"/>
      <c r="S219" s="322" t="str">
        <f t="shared" si="197"/>
        <v/>
      </c>
      <c r="T219" s="139">
        <f t="shared" si="198"/>
        <v>1</v>
      </c>
      <c r="U219" s="322" t="str">
        <f t="shared" ref="U219" si="233">IFERROR(($I219*T219),"")</f>
        <v/>
      </c>
      <c r="V219" s="140"/>
      <c r="W219" s="322" t="str">
        <f t="shared" ref="W219" si="234">IFERROR(($I219*V219),"")</f>
        <v/>
      </c>
      <c r="X219" s="229">
        <f t="shared" si="201"/>
        <v>1</v>
      </c>
      <c r="Y219" s="324">
        <f t="shared" si="202"/>
        <v>0</v>
      </c>
      <c r="Z219" s="230"/>
      <c r="AA219" s="230"/>
      <c r="AB219" s="230"/>
      <c r="AC219" s="230"/>
      <c r="AE219" s="5"/>
      <c r="AG219" s="5"/>
      <c r="AI219" s="5"/>
      <c r="AK219" s="5"/>
      <c r="AM219" s="5"/>
      <c r="AO219" s="5"/>
      <c r="AQ219" s="5"/>
      <c r="AS219" s="5"/>
      <c r="AU219" s="5"/>
      <c r="AW219" s="5"/>
      <c r="AY219" s="5"/>
      <c r="BA219" s="5"/>
      <c r="BC219" s="5"/>
      <c r="BE219" s="5"/>
      <c r="BG219" s="5"/>
      <c r="BI219" s="5"/>
      <c r="BK219" s="5"/>
      <c r="BM219" s="5"/>
      <c r="BO219" s="5"/>
      <c r="BQ219" s="5"/>
      <c r="BS219" s="5"/>
      <c r="BU219" s="5"/>
      <c r="BW219" s="5"/>
      <c r="BX219" s="5"/>
      <c r="BY219" s="5"/>
      <c r="BZ219" s="5"/>
      <c r="CA219" s="5"/>
    </row>
    <row r="220" spans="1:79" hidden="1">
      <c r="A220" s="99"/>
      <c r="B220" s="100"/>
      <c r="C220" s="100"/>
      <c r="D220" s="228"/>
      <c r="E220" s="273">
        <f t="shared" si="192"/>
        <v>0</v>
      </c>
      <c r="F220" s="273" t="str">
        <f t="shared" si="193"/>
        <v/>
      </c>
      <c r="G220" s="101"/>
      <c r="H220" s="102"/>
      <c r="I220" s="103" t="str">
        <f t="shared" si="194"/>
        <v/>
      </c>
      <c r="J220" s="138"/>
      <c r="K220" s="322" t="str">
        <f t="shared" si="205"/>
        <v/>
      </c>
      <c r="L220" s="138"/>
      <c r="M220" s="322" t="str">
        <f t="shared" si="206"/>
        <v/>
      </c>
      <c r="N220" s="138"/>
      <c r="O220" s="322" t="str">
        <f t="shared" si="195"/>
        <v/>
      </c>
      <c r="P220" s="138"/>
      <c r="Q220" s="322" t="str">
        <f t="shared" si="196"/>
        <v/>
      </c>
      <c r="R220" s="138"/>
      <c r="S220" s="322" t="str">
        <f t="shared" si="197"/>
        <v/>
      </c>
      <c r="T220" s="139">
        <f t="shared" si="198"/>
        <v>1</v>
      </c>
      <c r="U220" s="322" t="str">
        <f t="shared" ref="U220" si="235">IFERROR(($I220*T220),"")</f>
        <v/>
      </c>
      <c r="V220" s="140"/>
      <c r="W220" s="322" t="str">
        <f t="shared" ref="W220" si="236">IFERROR(($I220*V220),"")</f>
        <v/>
      </c>
      <c r="X220" s="229">
        <f t="shared" si="201"/>
        <v>1</v>
      </c>
      <c r="Y220" s="324">
        <f t="shared" si="202"/>
        <v>0</v>
      </c>
      <c r="Z220" s="230"/>
      <c r="AA220" s="230"/>
      <c r="AB220" s="230"/>
      <c r="AC220" s="230"/>
      <c r="AE220" s="5"/>
      <c r="AG220" s="5"/>
      <c r="AI220" s="5"/>
      <c r="AK220" s="5"/>
      <c r="AM220" s="5"/>
      <c r="AO220" s="5"/>
      <c r="AQ220" s="5"/>
      <c r="AS220" s="5"/>
      <c r="AU220" s="5"/>
      <c r="AW220" s="5"/>
      <c r="AY220" s="5"/>
      <c r="BA220" s="5"/>
      <c r="BC220" s="5"/>
      <c r="BE220" s="5"/>
      <c r="BG220" s="5"/>
      <c r="BI220" s="5"/>
      <c r="BK220" s="5"/>
      <c r="BM220" s="5"/>
      <c r="BO220" s="5"/>
      <c r="BQ220" s="5"/>
      <c r="BS220" s="5"/>
      <c r="BU220" s="5"/>
      <c r="BW220" s="5"/>
      <c r="BX220" s="5"/>
      <c r="BY220" s="5"/>
      <c r="BZ220" s="5"/>
      <c r="CA220" s="5"/>
    </row>
    <row r="221" spans="1:79" hidden="1">
      <c r="A221" s="99"/>
      <c r="B221" s="100"/>
      <c r="C221" s="100"/>
      <c r="D221" s="228"/>
      <c r="E221" s="273">
        <f t="shared" si="192"/>
        <v>0</v>
      </c>
      <c r="F221" s="273" t="str">
        <f t="shared" si="193"/>
        <v/>
      </c>
      <c r="G221" s="101"/>
      <c r="H221" s="102"/>
      <c r="I221" s="103" t="str">
        <f t="shared" si="194"/>
        <v/>
      </c>
      <c r="J221" s="138"/>
      <c r="K221" s="322" t="str">
        <f t="shared" si="205"/>
        <v/>
      </c>
      <c r="L221" s="138"/>
      <c r="M221" s="322" t="str">
        <f t="shared" si="206"/>
        <v/>
      </c>
      <c r="N221" s="138"/>
      <c r="O221" s="322" t="str">
        <f t="shared" si="195"/>
        <v/>
      </c>
      <c r="P221" s="138"/>
      <c r="Q221" s="322" t="str">
        <f t="shared" si="196"/>
        <v/>
      </c>
      <c r="R221" s="138"/>
      <c r="S221" s="322" t="str">
        <f t="shared" si="197"/>
        <v/>
      </c>
      <c r="T221" s="139">
        <f t="shared" si="198"/>
        <v>1</v>
      </c>
      <c r="U221" s="322" t="str">
        <f t="shared" ref="U221" si="237">IFERROR(($I221*T221),"")</f>
        <v/>
      </c>
      <c r="V221" s="140"/>
      <c r="W221" s="322" t="str">
        <f t="shared" ref="W221" si="238">IFERROR(($I221*V221),"")</f>
        <v/>
      </c>
      <c r="X221" s="229">
        <f t="shared" si="201"/>
        <v>1</v>
      </c>
      <c r="Y221" s="324">
        <f t="shared" si="202"/>
        <v>0</v>
      </c>
      <c r="Z221" s="230"/>
      <c r="AA221" s="230"/>
      <c r="AB221" s="230"/>
      <c r="AC221" s="230"/>
      <c r="AE221" s="5"/>
      <c r="AG221" s="5"/>
      <c r="AI221" s="5"/>
      <c r="AK221" s="5"/>
      <c r="AM221" s="5"/>
      <c r="AO221" s="5"/>
      <c r="AQ221" s="5"/>
      <c r="AS221" s="5"/>
      <c r="AU221" s="5"/>
      <c r="AW221" s="5"/>
      <c r="AY221" s="5"/>
      <c r="BA221" s="5"/>
      <c r="BC221" s="5"/>
      <c r="BE221" s="5"/>
      <c r="BG221" s="5"/>
      <c r="BI221" s="5"/>
      <c r="BK221" s="5"/>
      <c r="BM221" s="5"/>
      <c r="BO221" s="5"/>
      <c r="BQ221" s="5"/>
      <c r="BS221" s="5"/>
      <c r="BU221" s="5"/>
      <c r="BW221" s="5"/>
      <c r="BX221" s="5"/>
      <c r="BY221" s="5"/>
      <c r="BZ221" s="5"/>
      <c r="CA221" s="5"/>
    </row>
    <row r="222" spans="1:79" hidden="1">
      <c r="A222" s="99"/>
      <c r="B222" s="100"/>
      <c r="C222" s="100"/>
      <c r="D222" s="228"/>
      <c r="E222" s="273">
        <f t="shared" si="192"/>
        <v>0</v>
      </c>
      <c r="F222" s="273" t="str">
        <f t="shared" si="193"/>
        <v/>
      </c>
      <c r="G222" s="101"/>
      <c r="H222" s="102"/>
      <c r="I222" s="103" t="str">
        <f t="shared" si="194"/>
        <v/>
      </c>
      <c r="J222" s="138"/>
      <c r="K222" s="322" t="str">
        <f t="shared" si="205"/>
        <v/>
      </c>
      <c r="L222" s="138"/>
      <c r="M222" s="322" t="str">
        <f t="shared" si="206"/>
        <v/>
      </c>
      <c r="N222" s="138"/>
      <c r="O222" s="322" t="str">
        <f t="shared" si="195"/>
        <v/>
      </c>
      <c r="P222" s="138"/>
      <c r="Q222" s="322" t="str">
        <f t="shared" si="196"/>
        <v/>
      </c>
      <c r="R222" s="138"/>
      <c r="S222" s="322" t="str">
        <f t="shared" si="197"/>
        <v/>
      </c>
      <c r="T222" s="139">
        <f t="shared" si="198"/>
        <v>1</v>
      </c>
      <c r="U222" s="322" t="str">
        <f t="shared" ref="U222" si="239">IFERROR(($I222*T222),"")</f>
        <v/>
      </c>
      <c r="V222" s="140"/>
      <c r="W222" s="322" t="str">
        <f t="shared" ref="W222" si="240">IFERROR(($I222*V222),"")</f>
        <v/>
      </c>
      <c r="X222" s="229">
        <f t="shared" si="201"/>
        <v>1</v>
      </c>
      <c r="Y222" s="324">
        <f t="shared" si="202"/>
        <v>0</v>
      </c>
      <c r="Z222" s="230"/>
      <c r="AA222" s="230"/>
      <c r="AB222" s="230"/>
      <c r="AC222" s="230"/>
      <c r="AE222" s="5"/>
      <c r="AG222" s="5"/>
      <c r="AI222" s="5"/>
      <c r="AK222" s="5"/>
      <c r="AM222" s="5"/>
      <c r="AO222" s="5"/>
      <c r="AQ222" s="5"/>
      <c r="AS222" s="5"/>
      <c r="AU222" s="5"/>
      <c r="AW222" s="5"/>
      <c r="AY222" s="5"/>
      <c r="BA222" s="5"/>
      <c r="BC222" s="5"/>
      <c r="BE222" s="5"/>
      <c r="BG222" s="5"/>
      <c r="BI222" s="5"/>
      <c r="BK222" s="5"/>
      <c r="BM222" s="5"/>
      <c r="BO222" s="5"/>
      <c r="BQ222" s="5"/>
      <c r="BS222" s="5"/>
      <c r="BU222" s="5"/>
      <c r="BW222" s="5"/>
      <c r="BX222" s="5"/>
      <c r="BY222" s="5"/>
      <c r="BZ222" s="5"/>
      <c r="CA222" s="5"/>
    </row>
    <row r="223" spans="1:79" hidden="1">
      <c r="A223" s="99"/>
      <c r="B223" s="100"/>
      <c r="C223" s="100"/>
      <c r="D223" s="228"/>
      <c r="E223" s="273">
        <f t="shared" si="192"/>
        <v>0</v>
      </c>
      <c r="F223" s="273" t="str">
        <f t="shared" si="193"/>
        <v/>
      </c>
      <c r="G223" s="101"/>
      <c r="H223" s="102"/>
      <c r="I223" s="103" t="str">
        <f t="shared" si="194"/>
        <v/>
      </c>
      <c r="J223" s="138"/>
      <c r="K223" s="322" t="str">
        <f t="shared" si="205"/>
        <v/>
      </c>
      <c r="L223" s="138"/>
      <c r="M223" s="322" t="str">
        <f t="shared" si="206"/>
        <v/>
      </c>
      <c r="N223" s="138"/>
      <c r="O223" s="322" t="str">
        <f t="shared" si="195"/>
        <v/>
      </c>
      <c r="P223" s="138"/>
      <c r="Q223" s="322" t="str">
        <f t="shared" si="196"/>
        <v/>
      </c>
      <c r="R223" s="138"/>
      <c r="S223" s="322" t="str">
        <f t="shared" si="197"/>
        <v/>
      </c>
      <c r="T223" s="139">
        <f t="shared" si="198"/>
        <v>1</v>
      </c>
      <c r="U223" s="322" t="str">
        <f t="shared" ref="U223" si="241">IFERROR(($I223*T223),"")</f>
        <v/>
      </c>
      <c r="V223" s="140"/>
      <c r="W223" s="322" t="str">
        <f t="shared" ref="W223" si="242">IFERROR(($I223*V223),"")</f>
        <v/>
      </c>
      <c r="X223" s="229">
        <f t="shared" si="201"/>
        <v>1</v>
      </c>
      <c r="Y223" s="324">
        <f t="shared" si="202"/>
        <v>0</v>
      </c>
      <c r="Z223" s="230"/>
      <c r="AA223" s="230"/>
      <c r="AB223" s="230"/>
      <c r="AC223" s="230"/>
      <c r="AE223" s="5"/>
      <c r="AG223" s="5"/>
      <c r="AI223" s="5"/>
      <c r="AK223" s="5"/>
      <c r="AM223" s="5"/>
      <c r="AO223" s="5"/>
      <c r="AQ223" s="5"/>
      <c r="AS223" s="5"/>
      <c r="AU223" s="5"/>
      <c r="AW223" s="5"/>
      <c r="AY223" s="5"/>
      <c r="BA223" s="5"/>
      <c r="BC223" s="5"/>
      <c r="BE223" s="5"/>
      <c r="BG223" s="5"/>
      <c r="BI223" s="5"/>
      <c r="BK223" s="5"/>
      <c r="BM223" s="5"/>
      <c r="BO223" s="5"/>
      <c r="BQ223" s="5"/>
      <c r="BS223" s="5"/>
      <c r="BU223" s="5"/>
      <c r="BW223" s="5"/>
      <c r="BX223" s="5"/>
      <c r="BY223" s="5"/>
      <c r="BZ223" s="5"/>
      <c r="CA223" s="5"/>
    </row>
    <row r="224" spans="1:79" hidden="1">
      <c r="A224" s="99"/>
      <c r="B224" s="100"/>
      <c r="C224" s="100"/>
      <c r="D224" s="228"/>
      <c r="E224" s="273">
        <f t="shared" si="192"/>
        <v>0</v>
      </c>
      <c r="F224" s="273" t="str">
        <f t="shared" si="193"/>
        <v/>
      </c>
      <c r="G224" s="101"/>
      <c r="H224" s="102"/>
      <c r="I224" s="103" t="str">
        <f t="shared" si="194"/>
        <v/>
      </c>
      <c r="J224" s="138"/>
      <c r="K224" s="322" t="str">
        <f t="shared" si="205"/>
        <v/>
      </c>
      <c r="L224" s="138"/>
      <c r="M224" s="322" t="str">
        <f t="shared" si="206"/>
        <v/>
      </c>
      <c r="N224" s="138"/>
      <c r="O224" s="322" t="str">
        <f t="shared" si="195"/>
        <v/>
      </c>
      <c r="P224" s="138"/>
      <c r="Q224" s="322" t="str">
        <f t="shared" si="196"/>
        <v/>
      </c>
      <c r="R224" s="138"/>
      <c r="S224" s="322" t="str">
        <f t="shared" si="197"/>
        <v/>
      </c>
      <c r="T224" s="139">
        <f t="shared" si="198"/>
        <v>1</v>
      </c>
      <c r="U224" s="322" t="str">
        <f t="shared" ref="U224" si="243">IFERROR(($I224*T224),"")</f>
        <v/>
      </c>
      <c r="V224" s="140"/>
      <c r="W224" s="322" t="str">
        <f t="shared" ref="W224" si="244">IFERROR(($I224*V224),"")</f>
        <v/>
      </c>
      <c r="X224" s="229">
        <f t="shared" si="201"/>
        <v>1</v>
      </c>
      <c r="Y224" s="324">
        <f t="shared" si="202"/>
        <v>0</v>
      </c>
      <c r="Z224" s="230"/>
      <c r="AA224" s="230"/>
      <c r="AB224" s="230"/>
      <c r="AC224" s="230"/>
      <c r="AE224" s="5"/>
      <c r="AG224" s="5"/>
      <c r="AI224" s="5"/>
      <c r="AK224" s="5"/>
      <c r="AM224" s="5"/>
      <c r="AO224" s="5"/>
      <c r="AQ224" s="5"/>
      <c r="AS224" s="5"/>
      <c r="AU224" s="5"/>
      <c r="AW224" s="5"/>
      <c r="AY224" s="5"/>
      <c r="BA224" s="5"/>
      <c r="BC224" s="5"/>
      <c r="BE224" s="5"/>
      <c r="BG224" s="5"/>
      <c r="BI224" s="5"/>
      <c r="BK224" s="5"/>
      <c r="BM224" s="5"/>
      <c r="BO224" s="5"/>
      <c r="BQ224" s="5"/>
      <c r="BS224" s="5"/>
      <c r="BU224" s="5"/>
      <c r="BW224" s="5"/>
      <c r="BX224" s="5"/>
      <c r="BY224" s="5"/>
      <c r="BZ224" s="5"/>
      <c r="CA224" s="5"/>
    </row>
    <row r="225" spans="1:79" hidden="1">
      <c r="A225" s="99"/>
      <c r="B225" s="100"/>
      <c r="C225" s="100"/>
      <c r="D225" s="228"/>
      <c r="E225" s="273">
        <f t="shared" si="192"/>
        <v>0</v>
      </c>
      <c r="F225" s="273" t="str">
        <f t="shared" si="193"/>
        <v/>
      </c>
      <c r="G225" s="101"/>
      <c r="H225" s="102"/>
      <c r="I225" s="103" t="str">
        <f t="shared" si="194"/>
        <v/>
      </c>
      <c r="J225" s="138"/>
      <c r="K225" s="322" t="str">
        <f t="shared" si="205"/>
        <v/>
      </c>
      <c r="L225" s="138"/>
      <c r="M225" s="322" t="str">
        <f t="shared" si="206"/>
        <v/>
      </c>
      <c r="N225" s="138"/>
      <c r="O225" s="322" t="str">
        <f t="shared" si="195"/>
        <v/>
      </c>
      <c r="P225" s="138"/>
      <c r="Q225" s="322" t="str">
        <f t="shared" si="196"/>
        <v/>
      </c>
      <c r="R225" s="138"/>
      <c r="S225" s="322" t="str">
        <f t="shared" si="197"/>
        <v/>
      </c>
      <c r="T225" s="139">
        <f t="shared" si="198"/>
        <v>1</v>
      </c>
      <c r="U225" s="322" t="str">
        <f t="shared" ref="U225" si="245">IFERROR(($I225*T225),"")</f>
        <v/>
      </c>
      <c r="V225" s="140"/>
      <c r="W225" s="322" t="str">
        <f t="shared" ref="W225" si="246">IFERROR(($I225*V225),"")</f>
        <v/>
      </c>
      <c r="X225" s="229">
        <f t="shared" si="201"/>
        <v>1</v>
      </c>
      <c r="Y225" s="324">
        <f t="shared" si="202"/>
        <v>0</v>
      </c>
      <c r="Z225" s="230"/>
      <c r="AA225" s="230"/>
      <c r="AB225" s="230"/>
      <c r="AC225" s="230"/>
      <c r="AE225" s="5"/>
      <c r="AG225" s="5"/>
      <c r="AI225" s="5"/>
      <c r="AK225" s="5"/>
      <c r="AM225" s="5"/>
      <c r="AO225" s="5"/>
      <c r="AQ225" s="5"/>
      <c r="AS225" s="5"/>
      <c r="AU225" s="5"/>
      <c r="AW225" s="5"/>
      <c r="AY225" s="5"/>
      <c r="BA225" s="5"/>
      <c r="BC225" s="5"/>
      <c r="BE225" s="5"/>
      <c r="BG225" s="5"/>
      <c r="BI225" s="5"/>
      <c r="BK225" s="5"/>
      <c r="BM225" s="5"/>
      <c r="BO225" s="5"/>
      <c r="BQ225" s="5"/>
      <c r="BS225" s="5"/>
      <c r="BU225" s="5"/>
      <c r="BW225" s="5"/>
      <c r="BX225" s="5"/>
      <c r="BY225" s="5"/>
      <c r="BZ225" s="5"/>
      <c r="CA225" s="5"/>
    </row>
    <row r="226" spans="1:79" hidden="1">
      <c r="A226" s="99"/>
      <c r="B226" s="100"/>
      <c r="C226" s="100"/>
      <c r="D226" s="228"/>
      <c r="E226" s="273">
        <f t="shared" si="192"/>
        <v>0</v>
      </c>
      <c r="F226" s="273" t="str">
        <f t="shared" si="193"/>
        <v/>
      </c>
      <c r="G226" s="101"/>
      <c r="H226" s="102"/>
      <c r="I226" s="103" t="str">
        <f t="shared" si="194"/>
        <v/>
      </c>
      <c r="J226" s="138"/>
      <c r="K226" s="322" t="str">
        <f t="shared" si="205"/>
        <v/>
      </c>
      <c r="L226" s="138"/>
      <c r="M226" s="322" t="str">
        <f t="shared" si="206"/>
        <v/>
      </c>
      <c r="N226" s="138"/>
      <c r="O226" s="322" t="str">
        <f t="shared" si="195"/>
        <v/>
      </c>
      <c r="P226" s="138"/>
      <c r="Q226" s="322" t="str">
        <f t="shared" si="196"/>
        <v/>
      </c>
      <c r="R226" s="138"/>
      <c r="S226" s="322" t="str">
        <f t="shared" si="197"/>
        <v/>
      </c>
      <c r="T226" s="139">
        <f t="shared" si="198"/>
        <v>1</v>
      </c>
      <c r="U226" s="322" t="str">
        <f t="shared" ref="U226" si="247">IFERROR(($I226*T226),"")</f>
        <v/>
      </c>
      <c r="V226" s="140"/>
      <c r="W226" s="322" t="str">
        <f t="shared" ref="W226" si="248">IFERROR(($I226*V226),"")</f>
        <v/>
      </c>
      <c r="X226" s="229">
        <f t="shared" si="201"/>
        <v>1</v>
      </c>
      <c r="Y226" s="324">
        <f t="shared" si="202"/>
        <v>0</v>
      </c>
      <c r="Z226" s="230"/>
      <c r="AA226" s="230"/>
      <c r="AB226" s="230"/>
      <c r="AC226" s="230"/>
      <c r="AE226" s="5"/>
      <c r="AG226" s="5"/>
      <c r="AI226" s="5"/>
      <c r="AK226" s="5"/>
      <c r="AM226" s="5"/>
      <c r="AO226" s="5"/>
      <c r="AQ226" s="5"/>
      <c r="AS226" s="5"/>
      <c r="AU226" s="5"/>
      <c r="AW226" s="5"/>
      <c r="AY226" s="5"/>
      <c r="BA226" s="5"/>
      <c r="BC226" s="5"/>
      <c r="BE226" s="5"/>
      <c r="BG226" s="5"/>
      <c r="BI226" s="5"/>
      <c r="BK226" s="5"/>
      <c r="BM226" s="5"/>
      <c r="BO226" s="5"/>
      <c r="BQ226" s="5"/>
      <c r="BS226" s="5"/>
      <c r="BU226" s="5"/>
      <c r="BW226" s="5"/>
      <c r="BX226" s="5"/>
      <c r="BY226" s="5"/>
      <c r="BZ226" s="5"/>
      <c r="CA226" s="5"/>
    </row>
    <row r="227" spans="1:79" hidden="1">
      <c r="A227" s="99"/>
      <c r="B227" s="100"/>
      <c r="C227" s="100"/>
      <c r="D227" s="228"/>
      <c r="E227" s="273">
        <f t="shared" si="192"/>
        <v>0</v>
      </c>
      <c r="F227" s="273" t="str">
        <f t="shared" si="193"/>
        <v/>
      </c>
      <c r="G227" s="101"/>
      <c r="H227" s="102"/>
      <c r="I227" s="103" t="str">
        <f t="shared" si="194"/>
        <v/>
      </c>
      <c r="J227" s="138"/>
      <c r="K227" s="322" t="str">
        <f t="shared" si="205"/>
        <v/>
      </c>
      <c r="L227" s="138"/>
      <c r="M227" s="322" t="str">
        <f t="shared" si="206"/>
        <v/>
      </c>
      <c r="N227" s="138"/>
      <c r="O227" s="322" t="str">
        <f t="shared" si="195"/>
        <v/>
      </c>
      <c r="P227" s="138"/>
      <c r="Q227" s="322" t="str">
        <f t="shared" si="196"/>
        <v/>
      </c>
      <c r="R227" s="138"/>
      <c r="S227" s="322" t="str">
        <f t="shared" si="197"/>
        <v/>
      </c>
      <c r="T227" s="139">
        <f t="shared" si="198"/>
        <v>1</v>
      </c>
      <c r="U227" s="322" t="str">
        <f t="shared" ref="U227" si="249">IFERROR(($I227*T227),"")</f>
        <v/>
      </c>
      <c r="V227" s="140"/>
      <c r="W227" s="322" t="str">
        <f t="shared" ref="W227" si="250">IFERROR(($I227*V227),"")</f>
        <v/>
      </c>
      <c r="X227" s="229">
        <f t="shared" si="201"/>
        <v>1</v>
      </c>
      <c r="Y227" s="324">
        <f t="shared" si="202"/>
        <v>0</v>
      </c>
      <c r="Z227" s="230"/>
      <c r="AA227" s="230"/>
      <c r="AB227" s="230"/>
      <c r="AC227" s="230"/>
      <c r="AE227" s="5"/>
      <c r="AG227" s="5"/>
      <c r="AI227" s="5"/>
      <c r="AK227" s="5"/>
      <c r="AM227" s="5"/>
      <c r="AO227" s="5"/>
      <c r="AQ227" s="5"/>
      <c r="AS227" s="5"/>
      <c r="AU227" s="5"/>
      <c r="AW227" s="5"/>
      <c r="AY227" s="5"/>
      <c r="BA227" s="5"/>
      <c r="BC227" s="5"/>
      <c r="BE227" s="5"/>
      <c r="BG227" s="5"/>
      <c r="BI227" s="5"/>
      <c r="BK227" s="5"/>
      <c r="BM227" s="5"/>
      <c r="BO227" s="5"/>
      <c r="BQ227" s="5"/>
      <c r="BS227" s="5"/>
      <c r="BU227" s="5"/>
      <c r="BW227" s="5"/>
      <c r="BX227" s="5"/>
      <c r="BY227" s="5"/>
      <c r="BZ227" s="5"/>
      <c r="CA227" s="5"/>
    </row>
    <row r="228" spans="1:79" hidden="1">
      <c r="A228" s="99"/>
      <c r="B228" s="100"/>
      <c r="C228" s="100"/>
      <c r="D228" s="228"/>
      <c r="E228" s="273">
        <f t="shared" si="192"/>
        <v>0</v>
      </c>
      <c r="F228" s="273" t="str">
        <f t="shared" si="193"/>
        <v/>
      </c>
      <c r="G228" s="101"/>
      <c r="H228" s="102"/>
      <c r="I228" s="103" t="str">
        <f t="shared" si="194"/>
        <v/>
      </c>
      <c r="J228" s="138"/>
      <c r="K228" s="322" t="str">
        <f t="shared" si="205"/>
        <v/>
      </c>
      <c r="L228" s="138"/>
      <c r="M228" s="322" t="str">
        <f t="shared" si="206"/>
        <v/>
      </c>
      <c r="N228" s="138"/>
      <c r="O228" s="322" t="str">
        <f t="shared" si="195"/>
        <v/>
      </c>
      <c r="P228" s="138"/>
      <c r="Q228" s="322" t="str">
        <f t="shared" si="196"/>
        <v/>
      </c>
      <c r="R228" s="138"/>
      <c r="S228" s="322" t="str">
        <f t="shared" si="197"/>
        <v/>
      </c>
      <c r="T228" s="139">
        <f t="shared" si="198"/>
        <v>1</v>
      </c>
      <c r="U228" s="322" t="str">
        <f t="shared" ref="U228" si="251">IFERROR(($I228*T228),"")</f>
        <v/>
      </c>
      <c r="V228" s="140"/>
      <c r="W228" s="322" t="str">
        <f t="shared" ref="W228" si="252">IFERROR(($I228*V228),"")</f>
        <v/>
      </c>
      <c r="X228" s="229">
        <f t="shared" si="201"/>
        <v>1</v>
      </c>
      <c r="Y228" s="324">
        <f t="shared" si="202"/>
        <v>0</v>
      </c>
      <c r="Z228" s="230"/>
      <c r="AA228" s="230"/>
      <c r="AB228" s="230"/>
      <c r="AC228" s="230"/>
      <c r="AE228" s="5"/>
      <c r="AG228" s="5"/>
      <c r="AI228" s="5"/>
      <c r="AK228" s="5"/>
      <c r="AM228" s="5"/>
      <c r="AO228" s="5"/>
      <c r="AQ228" s="5"/>
      <c r="AS228" s="5"/>
      <c r="AU228" s="5"/>
      <c r="AW228" s="5"/>
      <c r="AY228" s="5"/>
      <c r="BA228" s="5"/>
      <c r="BC228" s="5"/>
      <c r="BE228" s="5"/>
      <c r="BG228" s="5"/>
      <c r="BI228" s="5"/>
      <c r="BK228" s="5"/>
      <c r="BM228" s="5"/>
      <c r="BO228" s="5"/>
      <c r="BQ228" s="5"/>
      <c r="BS228" s="5"/>
      <c r="BU228" s="5"/>
      <c r="BW228" s="5"/>
      <c r="BX228" s="5"/>
      <c r="BY228" s="5"/>
      <c r="BZ228" s="5"/>
      <c r="CA228" s="5"/>
    </row>
    <row r="229" spans="1:79" hidden="1">
      <c r="A229" s="99"/>
      <c r="B229" s="100"/>
      <c r="C229" s="100"/>
      <c r="D229" s="228"/>
      <c r="E229" s="273">
        <f t="shared" si="192"/>
        <v>0</v>
      </c>
      <c r="F229" s="273" t="str">
        <f t="shared" si="193"/>
        <v/>
      </c>
      <c r="G229" s="101"/>
      <c r="H229" s="102"/>
      <c r="I229" s="103" t="str">
        <f t="shared" si="194"/>
        <v/>
      </c>
      <c r="J229" s="138"/>
      <c r="K229" s="322" t="str">
        <f t="shared" si="205"/>
        <v/>
      </c>
      <c r="L229" s="138"/>
      <c r="M229" s="322" t="str">
        <f t="shared" si="206"/>
        <v/>
      </c>
      <c r="N229" s="138"/>
      <c r="O229" s="322" t="str">
        <f t="shared" si="195"/>
        <v/>
      </c>
      <c r="P229" s="138"/>
      <c r="Q229" s="322" t="str">
        <f t="shared" si="196"/>
        <v/>
      </c>
      <c r="R229" s="138"/>
      <c r="S229" s="322" t="str">
        <f t="shared" si="197"/>
        <v/>
      </c>
      <c r="T229" s="139">
        <f t="shared" si="198"/>
        <v>1</v>
      </c>
      <c r="U229" s="322" t="str">
        <f t="shared" ref="U229" si="253">IFERROR(($I229*T229),"")</f>
        <v/>
      </c>
      <c r="V229" s="140"/>
      <c r="W229" s="322" t="str">
        <f t="shared" ref="W229" si="254">IFERROR(($I229*V229),"")</f>
        <v/>
      </c>
      <c r="X229" s="229">
        <f t="shared" si="201"/>
        <v>1</v>
      </c>
      <c r="Y229" s="324">
        <f t="shared" si="202"/>
        <v>0</v>
      </c>
      <c r="Z229" s="230"/>
      <c r="AA229" s="230"/>
      <c r="AB229" s="230"/>
      <c r="AC229" s="230"/>
      <c r="AE229" s="5"/>
      <c r="AG229" s="5"/>
      <c r="AI229" s="5"/>
      <c r="AK229" s="5"/>
      <c r="AM229" s="5"/>
      <c r="AO229" s="5"/>
      <c r="AQ229" s="5"/>
      <c r="AS229" s="5"/>
      <c r="AU229" s="5"/>
      <c r="AW229" s="5"/>
      <c r="AY229" s="5"/>
      <c r="BA229" s="5"/>
      <c r="BC229" s="5"/>
      <c r="BE229" s="5"/>
      <c r="BG229" s="5"/>
      <c r="BI229" s="5"/>
      <c r="BK229" s="5"/>
      <c r="BM229" s="5"/>
      <c r="BO229" s="5"/>
      <c r="BQ229" s="5"/>
      <c r="BS229" s="5"/>
      <c r="BU229" s="5"/>
      <c r="BW229" s="5"/>
      <c r="BX229" s="5"/>
      <c r="BY229" s="5"/>
      <c r="BZ229" s="5"/>
      <c r="CA229" s="5"/>
    </row>
    <row r="230" spans="1:79" hidden="1">
      <c r="A230" s="99"/>
      <c r="B230" s="100"/>
      <c r="C230" s="100"/>
      <c r="D230" s="228"/>
      <c r="E230" s="273">
        <f t="shared" si="192"/>
        <v>0</v>
      </c>
      <c r="F230" s="273" t="str">
        <f t="shared" si="193"/>
        <v/>
      </c>
      <c r="G230" s="101"/>
      <c r="H230" s="102"/>
      <c r="I230" s="103" t="str">
        <f t="shared" si="194"/>
        <v/>
      </c>
      <c r="J230" s="138"/>
      <c r="K230" s="322" t="str">
        <f t="shared" si="205"/>
        <v/>
      </c>
      <c r="L230" s="138"/>
      <c r="M230" s="322" t="str">
        <f t="shared" si="206"/>
        <v/>
      </c>
      <c r="N230" s="138"/>
      <c r="O230" s="322" t="str">
        <f t="shared" si="195"/>
        <v/>
      </c>
      <c r="P230" s="138"/>
      <c r="Q230" s="322" t="str">
        <f t="shared" si="196"/>
        <v/>
      </c>
      <c r="R230" s="138"/>
      <c r="S230" s="322" t="str">
        <f t="shared" si="197"/>
        <v/>
      </c>
      <c r="T230" s="139">
        <f t="shared" si="198"/>
        <v>1</v>
      </c>
      <c r="U230" s="322" t="str">
        <f t="shared" ref="U230" si="255">IFERROR(($I230*T230),"")</f>
        <v/>
      </c>
      <c r="V230" s="140"/>
      <c r="W230" s="322" t="str">
        <f t="shared" ref="W230" si="256">IFERROR(($I230*V230),"")</f>
        <v/>
      </c>
      <c r="X230" s="229">
        <f t="shared" si="201"/>
        <v>1</v>
      </c>
      <c r="Y230" s="324">
        <f t="shared" si="202"/>
        <v>0</v>
      </c>
      <c r="Z230" s="230"/>
      <c r="AA230" s="230"/>
      <c r="AB230" s="230"/>
      <c r="AC230" s="230"/>
      <c r="AE230" s="5"/>
      <c r="AG230" s="5"/>
      <c r="AI230" s="5"/>
      <c r="AK230" s="5"/>
      <c r="AM230" s="5"/>
      <c r="AO230" s="5"/>
      <c r="AQ230" s="5"/>
      <c r="AS230" s="5"/>
      <c r="AU230" s="5"/>
      <c r="AW230" s="5"/>
      <c r="AY230" s="5"/>
      <c r="BA230" s="5"/>
      <c r="BC230" s="5"/>
      <c r="BE230" s="5"/>
      <c r="BG230" s="5"/>
      <c r="BI230" s="5"/>
      <c r="BK230" s="5"/>
      <c r="BM230" s="5"/>
      <c r="BO230" s="5"/>
      <c r="BQ230" s="5"/>
      <c r="BS230" s="5"/>
      <c r="BU230" s="5"/>
      <c r="BW230" s="5"/>
      <c r="BX230" s="5"/>
      <c r="BY230" s="5"/>
      <c r="BZ230" s="5"/>
      <c r="CA230" s="5"/>
    </row>
    <row r="231" spans="1:79" hidden="1">
      <c r="A231" s="99"/>
      <c r="B231" s="100"/>
      <c r="C231" s="100"/>
      <c r="D231" s="228"/>
      <c r="E231" s="273">
        <f t="shared" si="192"/>
        <v>0</v>
      </c>
      <c r="F231" s="273" t="str">
        <f t="shared" si="193"/>
        <v/>
      </c>
      <c r="G231" s="101"/>
      <c r="H231" s="102"/>
      <c r="I231" s="103" t="str">
        <f t="shared" si="194"/>
        <v/>
      </c>
      <c r="J231" s="138"/>
      <c r="K231" s="322" t="str">
        <f t="shared" si="205"/>
        <v/>
      </c>
      <c r="L231" s="138"/>
      <c r="M231" s="322" t="str">
        <f t="shared" si="206"/>
        <v/>
      </c>
      <c r="N231" s="138"/>
      <c r="O231" s="322" t="str">
        <f t="shared" si="195"/>
        <v/>
      </c>
      <c r="P231" s="138"/>
      <c r="Q231" s="322" t="str">
        <f t="shared" si="196"/>
        <v/>
      </c>
      <c r="R231" s="138"/>
      <c r="S231" s="322" t="str">
        <f t="shared" si="197"/>
        <v/>
      </c>
      <c r="T231" s="139">
        <f t="shared" si="198"/>
        <v>1</v>
      </c>
      <c r="U231" s="322" t="str">
        <f t="shared" ref="U231" si="257">IFERROR(($I231*T231),"")</f>
        <v/>
      </c>
      <c r="V231" s="140"/>
      <c r="W231" s="322" t="str">
        <f t="shared" ref="W231" si="258">IFERROR(($I231*V231),"")</f>
        <v/>
      </c>
      <c r="X231" s="229">
        <f t="shared" si="201"/>
        <v>1</v>
      </c>
      <c r="Y231" s="324">
        <f t="shared" si="202"/>
        <v>0</v>
      </c>
      <c r="Z231" s="230"/>
      <c r="AA231" s="230"/>
      <c r="AB231" s="230"/>
      <c r="AC231" s="230"/>
      <c r="AE231" s="5"/>
      <c r="AG231" s="5"/>
      <c r="AI231" s="5"/>
      <c r="AK231" s="5"/>
      <c r="AM231" s="5"/>
      <c r="AO231" s="5"/>
      <c r="AQ231" s="5"/>
      <c r="AS231" s="5"/>
      <c r="AU231" s="5"/>
      <c r="AW231" s="5"/>
      <c r="AY231" s="5"/>
      <c r="BA231" s="5"/>
      <c r="BC231" s="5"/>
      <c r="BE231" s="5"/>
      <c r="BG231" s="5"/>
      <c r="BI231" s="5"/>
      <c r="BK231" s="5"/>
      <c r="BM231" s="5"/>
      <c r="BO231" s="5"/>
      <c r="BQ231" s="5"/>
      <c r="BS231" s="5"/>
      <c r="BU231" s="5"/>
      <c r="BW231" s="5"/>
      <c r="BX231" s="5"/>
      <c r="BY231" s="5"/>
      <c r="BZ231" s="5"/>
      <c r="CA231" s="5"/>
    </row>
    <row r="232" spans="1:79" hidden="1">
      <c r="A232" s="99"/>
      <c r="B232" s="100"/>
      <c r="C232" s="100"/>
      <c r="D232" s="228"/>
      <c r="E232" s="273">
        <f t="shared" si="192"/>
        <v>0</v>
      </c>
      <c r="F232" s="273" t="str">
        <f t="shared" si="193"/>
        <v/>
      </c>
      <c r="G232" s="101"/>
      <c r="H232" s="102"/>
      <c r="I232" s="103" t="str">
        <f t="shared" si="194"/>
        <v/>
      </c>
      <c r="J232" s="138"/>
      <c r="K232" s="322" t="str">
        <f t="shared" si="205"/>
        <v/>
      </c>
      <c r="L232" s="138"/>
      <c r="M232" s="322" t="str">
        <f t="shared" si="206"/>
        <v/>
      </c>
      <c r="N232" s="138"/>
      <c r="O232" s="322" t="str">
        <f t="shared" si="195"/>
        <v/>
      </c>
      <c r="P232" s="138"/>
      <c r="Q232" s="322" t="str">
        <f t="shared" si="196"/>
        <v/>
      </c>
      <c r="R232" s="138"/>
      <c r="S232" s="322" t="str">
        <f t="shared" si="197"/>
        <v/>
      </c>
      <c r="T232" s="139">
        <f t="shared" si="198"/>
        <v>1</v>
      </c>
      <c r="U232" s="322" t="str">
        <f t="shared" ref="U232" si="259">IFERROR(($I232*T232),"")</f>
        <v/>
      </c>
      <c r="V232" s="140"/>
      <c r="W232" s="322" t="str">
        <f t="shared" ref="W232" si="260">IFERROR(($I232*V232),"")</f>
        <v/>
      </c>
      <c r="X232" s="229">
        <f t="shared" si="201"/>
        <v>1</v>
      </c>
      <c r="Y232" s="324">
        <f t="shared" si="202"/>
        <v>0</v>
      </c>
      <c r="Z232" s="230"/>
      <c r="AA232" s="230"/>
      <c r="AB232" s="230"/>
      <c r="AC232" s="230"/>
      <c r="AE232" s="5"/>
      <c r="AG232" s="5"/>
      <c r="AI232" s="5"/>
      <c r="AK232" s="5"/>
      <c r="AM232" s="5"/>
      <c r="AO232" s="5"/>
      <c r="AQ232" s="5"/>
      <c r="AS232" s="5"/>
      <c r="AU232" s="5"/>
      <c r="AW232" s="5"/>
      <c r="AY232" s="5"/>
      <c r="BA232" s="5"/>
      <c r="BC232" s="5"/>
      <c r="BE232" s="5"/>
      <c r="BG232" s="5"/>
      <c r="BI232" s="5"/>
      <c r="BK232" s="5"/>
      <c r="BM232" s="5"/>
      <c r="BO232" s="5"/>
      <c r="BQ232" s="5"/>
      <c r="BS232" s="5"/>
      <c r="BU232" s="5"/>
      <c r="BW232" s="5"/>
      <c r="BX232" s="5"/>
      <c r="BY232" s="5"/>
      <c r="BZ232" s="5"/>
      <c r="CA232" s="5"/>
    </row>
    <row r="233" spans="1:79" hidden="1">
      <c r="A233" s="99"/>
      <c r="B233" s="100"/>
      <c r="C233" s="100"/>
      <c r="D233" s="228"/>
      <c r="E233" s="273">
        <f t="shared" si="192"/>
        <v>0</v>
      </c>
      <c r="F233" s="273" t="str">
        <f t="shared" si="193"/>
        <v/>
      </c>
      <c r="G233" s="101"/>
      <c r="H233" s="102"/>
      <c r="I233" s="103" t="str">
        <f t="shared" si="194"/>
        <v/>
      </c>
      <c r="J233" s="138"/>
      <c r="K233" s="322" t="str">
        <f t="shared" si="205"/>
        <v/>
      </c>
      <c r="L233" s="138"/>
      <c r="M233" s="322" t="str">
        <f t="shared" si="206"/>
        <v/>
      </c>
      <c r="N233" s="138"/>
      <c r="O233" s="322" t="str">
        <f t="shared" si="195"/>
        <v/>
      </c>
      <c r="P233" s="138"/>
      <c r="Q233" s="322" t="str">
        <f t="shared" si="196"/>
        <v/>
      </c>
      <c r="R233" s="138"/>
      <c r="S233" s="322" t="str">
        <f t="shared" si="197"/>
        <v/>
      </c>
      <c r="T233" s="139">
        <f t="shared" si="198"/>
        <v>1</v>
      </c>
      <c r="U233" s="322" t="str">
        <f t="shared" ref="U233" si="261">IFERROR(($I233*T233),"")</f>
        <v/>
      </c>
      <c r="V233" s="140"/>
      <c r="W233" s="322" t="str">
        <f t="shared" ref="W233" si="262">IFERROR(($I233*V233),"")</f>
        <v/>
      </c>
      <c r="X233" s="229">
        <f t="shared" si="201"/>
        <v>1</v>
      </c>
      <c r="Y233" s="324">
        <f t="shared" si="202"/>
        <v>0</v>
      </c>
      <c r="Z233" s="230"/>
      <c r="AA233" s="230"/>
      <c r="AB233" s="230"/>
      <c r="AC233" s="230"/>
      <c r="AE233" s="5"/>
      <c r="AG233" s="5"/>
      <c r="AI233" s="5"/>
      <c r="AK233" s="5"/>
      <c r="AM233" s="5"/>
      <c r="AO233" s="5"/>
      <c r="AQ233" s="5"/>
      <c r="AS233" s="5"/>
      <c r="AU233" s="5"/>
      <c r="AW233" s="5"/>
      <c r="AY233" s="5"/>
      <c r="BA233" s="5"/>
      <c r="BC233" s="5"/>
      <c r="BE233" s="5"/>
      <c r="BG233" s="5"/>
      <c r="BI233" s="5"/>
      <c r="BK233" s="5"/>
      <c r="BM233" s="5"/>
      <c r="BO233" s="5"/>
      <c r="BQ233" s="5"/>
      <c r="BS233" s="5"/>
      <c r="BU233" s="5"/>
      <c r="BW233" s="5"/>
      <c r="BX233" s="5"/>
      <c r="BY233" s="5"/>
      <c r="BZ233" s="5"/>
      <c r="CA233" s="5"/>
    </row>
    <row r="234" spans="1:79" hidden="1">
      <c r="A234" s="99"/>
      <c r="B234" s="100"/>
      <c r="C234" s="100"/>
      <c r="D234" s="228"/>
      <c r="E234" s="273">
        <f t="shared" si="192"/>
        <v>0</v>
      </c>
      <c r="F234" s="273" t="str">
        <f t="shared" si="193"/>
        <v/>
      </c>
      <c r="G234" s="101"/>
      <c r="H234" s="102"/>
      <c r="I234" s="103" t="str">
        <f t="shared" si="194"/>
        <v/>
      </c>
      <c r="J234" s="138"/>
      <c r="K234" s="322" t="str">
        <f t="shared" si="205"/>
        <v/>
      </c>
      <c r="L234" s="138"/>
      <c r="M234" s="322" t="str">
        <f t="shared" si="206"/>
        <v/>
      </c>
      <c r="N234" s="138"/>
      <c r="O234" s="322" t="str">
        <f t="shared" si="195"/>
        <v/>
      </c>
      <c r="P234" s="138"/>
      <c r="Q234" s="322" t="str">
        <f t="shared" si="196"/>
        <v/>
      </c>
      <c r="R234" s="138"/>
      <c r="S234" s="322" t="str">
        <f t="shared" si="197"/>
        <v/>
      </c>
      <c r="T234" s="139">
        <f t="shared" si="198"/>
        <v>1</v>
      </c>
      <c r="U234" s="322" t="str">
        <f t="shared" ref="U234" si="263">IFERROR(($I234*T234),"")</f>
        <v/>
      </c>
      <c r="V234" s="140"/>
      <c r="W234" s="322" t="str">
        <f t="shared" ref="W234" si="264">IFERROR(($I234*V234),"")</f>
        <v/>
      </c>
      <c r="X234" s="229">
        <f t="shared" si="201"/>
        <v>1</v>
      </c>
      <c r="Y234" s="324">
        <f t="shared" si="202"/>
        <v>0</v>
      </c>
      <c r="Z234" s="230"/>
      <c r="AA234" s="230"/>
      <c r="AB234" s="230"/>
      <c r="AC234" s="230"/>
      <c r="AE234" s="5"/>
      <c r="AG234" s="5"/>
      <c r="AI234" s="5"/>
      <c r="AK234" s="5"/>
      <c r="AM234" s="5"/>
      <c r="AO234" s="5"/>
      <c r="AQ234" s="5"/>
      <c r="AS234" s="5"/>
      <c r="AU234" s="5"/>
      <c r="AW234" s="5"/>
      <c r="AY234" s="5"/>
      <c r="BA234" s="5"/>
      <c r="BC234" s="5"/>
      <c r="BE234" s="5"/>
      <c r="BG234" s="5"/>
      <c r="BI234" s="5"/>
      <c r="BK234" s="5"/>
      <c r="BM234" s="5"/>
      <c r="BO234" s="5"/>
      <c r="BQ234" s="5"/>
      <c r="BS234" s="5"/>
      <c r="BU234" s="5"/>
      <c r="BW234" s="5"/>
      <c r="BX234" s="5"/>
      <c r="BY234" s="5"/>
      <c r="BZ234" s="5"/>
      <c r="CA234" s="5"/>
    </row>
    <row r="235" spans="1:79" hidden="1">
      <c r="A235" s="99"/>
      <c r="B235" s="100"/>
      <c r="C235" s="100"/>
      <c r="D235" s="228"/>
      <c r="E235" s="273">
        <f t="shared" si="192"/>
        <v>0</v>
      </c>
      <c r="F235" s="273" t="str">
        <f t="shared" si="193"/>
        <v/>
      </c>
      <c r="G235" s="101"/>
      <c r="H235" s="102"/>
      <c r="I235" s="103" t="str">
        <f t="shared" si="194"/>
        <v/>
      </c>
      <c r="J235" s="138"/>
      <c r="K235" s="322" t="str">
        <f t="shared" si="205"/>
        <v/>
      </c>
      <c r="L235" s="138"/>
      <c r="M235" s="322" t="str">
        <f t="shared" si="206"/>
        <v/>
      </c>
      <c r="N235" s="138"/>
      <c r="O235" s="322" t="str">
        <f t="shared" si="195"/>
        <v/>
      </c>
      <c r="P235" s="138"/>
      <c r="Q235" s="322" t="str">
        <f t="shared" si="196"/>
        <v/>
      </c>
      <c r="R235" s="138"/>
      <c r="S235" s="322" t="str">
        <f t="shared" si="197"/>
        <v/>
      </c>
      <c r="T235" s="139">
        <f t="shared" si="198"/>
        <v>1</v>
      </c>
      <c r="U235" s="322" t="str">
        <f t="shared" ref="U235" si="265">IFERROR(($I235*T235),"")</f>
        <v/>
      </c>
      <c r="V235" s="140"/>
      <c r="W235" s="322" t="str">
        <f t="shared" ref="W235" si="266">IFERROR(($I235*V235),"")</f>
        <v/>
      </c>
      <c r="X235" s="229">
        <f t="shared" si="201"/>
        <v>1</v>
      </c>
      <c r="Y235" s="324">
        <f t="shared" si="202"/>
        <v>0</v>
      </c>
      <c r="Z235" s="230"/>
      <c r="AA235" s="230"/>
      <c r="AB235" s="230"/>
      <c r="AC235" s="230"/>
      <c r="AE235" s="5"/>
      <c r="AG235" s="5"/>
      <c r="AI235" s="5"/>
      <c r="AK235" s="5"/>
      <c r="AM235" s="5"/>
      <c r="AO235" s="5"/>
      <c r="AQ235" s="5"/>
      <c r="AS235" s="5"/>
      <c r="AU235" s="5"/>
      <c r="AW235" s="5"/>
      <c r="AY235" s="5"/>
      <c r="BA235" s="5"/>
      <c r="BC235" s="5"/>
      <c r="BE235" s="5"/>
      <c r="BG235" s="5"/>
      <c r="BI235" s="5"/>
      <c r="BK235" s="5"/>
      <c r="BM235" s="5"/>
      <c r="BO235" s="5"/>
      <c r="BQ235" s="5"/>
      <c r="BS235" s="5"/>
      <c r="BU235" s="5"/>
      <c r="BW235" s="5"/>
      <c r="BX235" s="5"/>
      <c r="BY235" s="5"/>
      <c r="BZ235" s="5"/>
      <c r="CA235" s="5"/>
    </row>
    <row r="236" spans="1:79" hidden="1">
      <c r="A236" s="99"/>
      <c r="B236" s="100"/>
      <c r="C236" s="100"/>
      <c r="D236" s="228"/>
      <c r="E236" s="273">
        <f t="shared" si="192"/>
        <v>0</v>
      </c>
      <c r="F236" s="273" t="str">
        <f t="shared" si="193"/>
        <v/>
      </c>
      <c r="G236" s="101"/>
      <c r="H236" s="102"/>
      <c r="I236" s="103" t="str">
        <f t="shared" si="194"/>
        <v/>
      </c>
      <c r="J236" s="138"/>
      <c r="K236" s="322" t="str">
        <f t="shared" si="205"/>
        <v/>
      </c>
      <c r="L236" s="138"/>
      <c r="M236" s="322" t="str">
        <f t="shared" si="206"/>
        <v/>
      </c>
      <c r="N236" s="138"/>
      <c r="O236" s="322" t="str">
        <f t="shared" si="195"/>
        <v/>
      </c>
      <c r="P236" s="138"/>
      <c r="Q236" s="322" t="str">
        <f t="shared" si="196"/>
        <v/>
      </c>
      <c r="R236" s="138"/>
      <c r="S236" s="322" t="str">
        <f t="shared" si="197"/>
        <v/>
      </c>
      <c r="T236" s="139">
        <f t="shared" si="198"/>
        <v>1</v>
      </c>
      <c r="U236" s="322" t="str">
        <f t="shared" ref="U236" si="267">IFERROR(($I236*T236),"")</f>
        <v/>
      </c>
      <c r="V236" s="140"/>
      <c r="W236" s="322" t="str">
        <f t="shared" ref="W236" si="268">IFERROR(($I236*V236),"")</f>
        <v/>
      </c>
      <c r="X236" s="229">
        <f t="shared" si="201"/>
        <v>1</v>
      </c>
      <c r="Y236" s="324">
        <f t="shared" si="202"/>
        <v>0</v>
      </c>
      <c r="Z236" s="230"/>
      <c r="AA236" s="230"/>
      <c r="AB236" s="230"/>
      <c r="AC236" s="230"/>
      <c r="AE236" s="5"/>
      <c r="AG236" s="5"/>
      <c r="AI236" s="5"/>
      <c r="AK236" s="5"/>
      <c r="AM236" s="5"/>
      <c r="AO236" s="5"/>
      <c r="AQ236" s="5"/>
      <c r="AS236" s="5"/>
      <c r="AU236" s="5"/>
      <c r="AW236" s="5"/>
      <c r="AY236" s="5"/>
      <c r="BA236" s="5"/>
      <c r="BC236" s="5"/>
      <c r="BE236" s="5"/>
      <c r="BG236" s="5"/>
      <c r="BI236" s="5"/>
      <c r="BK236" s="5"/>
      <c r="BM236" s="5"/>
      <c r="BO236" s="5"/>
      <c r="BQ236" s="5"/>
      <c r="BS236" s="5"/>
      <c r="BU236" s="5"/>
      <c r="BW236" s="5"/>
      <c r="BX236" s="5"/>
      <c r="BY236" s="5"/>
      <c r="BZ236" s="5"/>
      <c r="CA236" s="5"/>
    </row>
    <row r="237" spans="1:79" hidden="1">
      <c r="A237" s="99"/>
      <c r="B237" s="100"/>
      <c r="C237" s="100"/>
      <c r="D237" s="228"/>
      <c r="E237" s="273">
        <f t="shared" si="192"/>
        <v>0</v>
      </c>
      <c r="F237" s="273" t="str">
        <f t="shared" si="193"/>
        <v/>
      </c>
      <c r="G237" s="101"/>
      <c r="H237" s="102"/>
      <c r="I237" s="103" t="str">
        <f t="shared" si="194"/>
        <v/>
      </c>
      <c r="J237" s="138"/>
      <c r="K237" s="322" t="str">
        <f t="shared" si="205"/>
        <v/>
      </c>
      <c r="L237" s="138"/>
      <c r="M237" s="322" t="str">
        <f t="shared" si="206"/>
        <v/>
      </c>
      <c r="N237" s="138"/>
      <c r="O237" s="322" t="str">
        <f t="shared" si="195"/>
        <v/>
      </c>
      <c r="P237" s="138"/>
      <c r="Q237" s="322" t="str">
        <f t="shared" si="196"/>
        <v/>
      </c>
      <c r="R237" s="138"/>
      <c r="S237" s="322" t="str">
        <f t="shared" si="197"/>
        <v/>
      </c>
      <c r="T237" s="139">
        <f t="shared" si="198"/>
        <v>1</v>
      </c>
      <c r="U237" s="322" t="str">
        <f t="shared" ref="U237" si="269">IFERROR(($I237*T237),"")</f>
        <v/>
      </c>
      <c r="V237" s="140"/>
      <c r="W237" s="322" t="str">
        <f t="shared" ref="W237" si="270">IFERROR(($I237*V237),"")</f>
        <v/>
      </c>
      <c r="X237" s="229">
        <f t="shared" si="201"/>
        <v>1</v>
      </c>
      <c r="Y237" s="324">
        <f t="shared" si="202"/>
        <v>0</v>
      </c>
      <c r="Z237" s="230"/>
      <c r="AA237" s="230"/>
      <c r="AB237" s="230"/>
      <c r="AC237" s="230"/>
      <c r="AE237" s="5"/>
      <c r="AG237" s="5"/>
      <c r="AI237" s="5"/>
      <c r="AK237" s="5"/>
      <c r="AM237" s="5"/>
      <c r="AO237" s="5"/>
      <c r="AQ237" s="5"/>
      <c r="AS237" s="5"/>
      <c r="AU237" s="5"/>
      <c r="AW237" s="5"/>
      <c r="AY237" s="5"/>
      <c r="BA237" s="5"/>
      <c r="BC237" s="5"/>
      <c r="BE237" s="5"/>
      <c r="BG237" s="5"/>
      <c r="BI237" s="5"/>
      <c r="BK237" s="5"/>
      <c r="BM237" s="5"/>
      <c r="BO237" s="5"/>
      <c r="BQ237" s="5"/>
      <c r="BS237" s="5"/>
      <c r="BU237" s="5"/>
      <c r="BW237" s="5"/>
      <c r="BX237" s="5"/>
      <c r="BY237" s="5"/>
      <c r="BZ237" s="5"/>
      <c r="CA237" s="5"/>
    </row>
    <row r="238" spans="1:79" hidden="1">
      <c r="A238" s="99"/>
      <c r="B238" s="100"/>
      <c r="C238" s="100"/>
      <c r="D238" s="228"/>
      <c r="E238" s="273">
        <f t="shared" si="192"/>
        <v>0</v>
      </c>
      <c r="F238" s="273" t="str">
        <f t="shared" si="193"/>
        <v/>
      </c>
      <c r="G238" s="101"/>
      <c r="H238" s="102"/>
      <c r="I238" s="103" t="str">
        <f t="shared" si="194"/>
        <v/>
      </c>
      <c r="J238" s="138"/>
      <c r="K238" s="322" t="str">
        <f t="shared" si="205"/>
        <v/>
      </c>
      <c r="L238" s="138"/>
      <c r="M238" s="322" t="str">
        <f t="shared" si="206"/>
        <v/>
      </c>
      <c r="N238" s="138"/>
      <c r="O238" s="322" t="str">
        <f t="shared" si="195"/>
        <v/>
      </c>
      <c r="P238" s="138"/>
      <c r="Q238" s="322" t="str">
        <f t="shared" si="196"/>
        <v/>
      </c>
      <c r="R238" s="138"/>
      <c r="S238" s="322" t="str">
        <f t="shared" si="197"/>
        <v/>
      </c>
      <c r="T238" s="139">
        <f t="shared" si="198"/>
        <v>1</v>
      </c>
      <c r="U238" s="322" t="str">
        <f t="shared" ref="U238" si="271">IFERROR(($I238*T238),"")</f>
        <v/>
      </c>
      <c r="V238" s="140"/>
      <c r="W238" s="322" t="str">
        <f t="shared" ref="W238" si="272">IFERROR(($I238*V238),"")</f>
        <v/>
      </c>
      <c r="X238" s="229">
        <f t="shared" si="201"/>
        <v>1</v>
      </c>
      <c r="Y238" s="324">
        <f t="shared" si="202"/>
        <v>0</v>
      </c>
      <c r="Z238" s="230"/>
      <c r="AA238" s="230"/>
      <c r="AB238" s="230"/>
      <c r="AC238" s="230"/>
      <c r="AE238" s="5"/>
      <c r="AG238" s="5"/>
      <c r="AI238" s="5"/>
      <c r="AK238" s="5"/>
      <c r="AM238" s="5"/>
      <c r="AO238" s="5"/>
      <c r="AQ238" s="5"/>
      <c r="AS238" s="5"/>
      <c r="AU238" s="5"/>
      <c r="AW238" s="5"/>
      <c r="AY238" s="5"/>
      <c r="BA238" s="5"/>
      <c r="BC238" s="5"/>
      <c r="BE238" s="5"/>
      <c r="BG238" s="5"/>
      <c r="BI238" s="5"/>
      <c r="BK238" s="5"/>
      <c r="BM238" s="5"/>
      <c r="BO238" s="5"/>
      <c r="BQ238" s="5"/>
      <c r="BS238" s="5"/>
      <c r="BU238" s="5"/>
      <c r="BW238" s="5"/>
      <c r="BX238" s="5"/>
      <c r="BY238" s="5"/>
      <c r="BZ238" s="5"/>
      <c r="CA238" s="5"/>
    </row>
    <row r="239" spans="1:79" hidden="1">
      <c r="A239" s="99"/>
      <c r="B239" s="100"/>
      <c r="C239" s="100"/>
      <c r="D239" s="228"/>
      <c r="E239" s="273">
        <f t="shared" si="192"/>
        <v>0</v>
      </c>
      <c r="F239" s="273" t="str">
        <f t="shared" si="193"/>
        <v/>
      </c>
      <c r="G239" s="101"/>
      <c r="H239" s="102"/>
      <c r="I239" s="103" t="str">
        <f t="shared" si="194"/>
        <v/>
      </c>
      <c r="J239" s="138"/>
      <c r="K239" s="322" t="str">
        <f t="shared" si="205"/>
        <v/>
      </c>
      <c r="L239" s="138"/>
      <c r="M239" s="322" t="str">
        <f t="shared" si="206"/>
        <v/>
      </c>
      <c r="N239" s="138"/>
      <c r="O239" s="322" t="str">
        <f t="shared" si="195"/>
        <v/>
      </c>
      <c r="P239" s="138"/>
      <c r="Q239" s="322" t="str">
        <f t="shared" si="196"/>
        <v/>
      </c>
      <c r="R239" s="138"/>
      <c r="S239" s="322" t="str">
        <f t="shared" si="197"/>
        <v/>
      </c>
      <c r="T239" s="139">
        <f t="shared" si="198"/>
        <v>1</v>
      </c>
      <c r="U239" s="322" t="str">
        <f t="shared" ref="U239" si="273">IFERROR(($I239*T239),"")</f>
        <v/>
      </c>
      <c r="V239" s="140"/>
      <c r="W239" s="322" t="str">
        <f t="shared" ref="W239" si="274">IFERROR(($I239*V239),"")</f>
        <v/>
      </c>
      <c r="X239" s="229">
        <f t="shared" si="201"/>
        <v>1</v>
      </c>
      <c r="Y239" s="324">
        <f t="shared" si="202"/>
        <v>0</v>
      </c>
      <c r="Z239" s="230"/>
      <c r="AA239" s="230"/>
      <c r="AB239" s="230"/>
      <c r="AC239" s="230"/>
      <c r="AE239" s="5"/>
      <c r="AG239" s="5"/>
      <c r="AI239" s="5"/>
      <c r="AK239" s="5"/>
      <c r="AM239" s="5"/>
      <c r="AO239" s="5"/>
      <c r="AQ239" s="5"/>
      <c r="AS239" s="5"/>
      <c r="AU239" s="5"/>
      <c r="AW239" s="5"/>
      <c r="AY239" s="5"/>
      <c r="BA239" s="5"/>
      <c r="BC239" s="5"/>
      <c r="BE239" s="5"/>
      <c r="BG239" s="5"/>
      <c r="BI239" s="5"/>
      <c r="BK239" s="5"/>
      <c r="BM239" s="5"/>
      <c r="BO239" s="5"/>
      <c r="BQ239" s="5"/>
      <c r="BS239" s="5"/>
      <c r="BU239" s="5"/>
      <c r="BW239" s="5"/>
      <c r="BX239" s="5"/>
      <c r="BY239" s="5"/>
      <c r="BZ239" s="5"/>
      <c r="CA239" s="5"/>
    </row>
    <row r="240" spans="1:79" hidden="1">
      <c r="A240" s="99"/>
      <c r="B240" s="100"/>
      <c r="C240" s="100"/>
      <c r="D240" s="228"/>
      <c r="E240" s="273">
        <f t="shared" si="192"/>
        <v>0</v>
      </c>
      <c r="F240" s="273" t="str">
        <f t="shared" si="193"/>
        <v/>
      </c>
      <c r="G240" s="101"/>
      <c r="H240" s="102"/>
      <c r="I240" s="103" t="str">
        <f t="shared" si="194"/>
        <v/>
      </c>
      <c r="J240" s="138"/>
      <c r="K240" s="322" t="str">
        <f t="shared" si="205"/>
        <v/>
      </c>
      <c r="L240" s="138"/>
      <c r="M240" s="322" t="str">
        <f t="shared" si="206"/>
        <v/>
      </c>
      <c r="N240" s="138"/>
      <c r="O240" s="322" t="str">
        <f t="shared" si="195"/>
        <v/>
      </c>
      <c r="P240" s="138"/>
      <c r="Q240" s="322" t="str">
        <f t="shared" si="196"/>
        <v/>
      </c>
      <c r="R240" s="138"/>
      <c r="S240" s="322" t="str">
        <f t="shared" si="197"/>
        <v/>
      </c>
      <c r="T240" s="139">
        <f t="shared" si="198"/>
        <v>1</v>
      </c>
      <c r="U240" s="322" t="str">
        <f t="shared" ref="U240" si="275">IFERROR(($I240*T240),"")</f>
        <v/>
      </c>
      <c r="V240" s="140"/>
      <c r="W240" s="322" t="str">
        <f t="shared" ref="W240" si="276">IFERROR(($I240*V240),"")</f>
        <v/>
      </c>
      <c r="X240" s="229">
        <f t="shared" si="201"/>
        <v>1</v>
      </c>
      <c r="Y240" s="324">
        <f t="shared" si="202"/>
        <v>0</v>
      </c>
      <c r="Z240" s="230"/>
      <c r="AA240" s="230"/>
      <c r="AB240" s="230"/>
      <c r="AC240" s="230"/>
      <c r="AE240" s="5"/>
      <c r="AG240" s="5"/>
      <c r="AI240" s="5"/>
      <c r="AK240" s="5"/>
      <c r="AM240" s="5"/>
      <c r="AO240" s="5"/>
      <c r="AQ240" s="5"/>
      <c r="AS240" s="5"/>
      <c r="AU240" s="5"/>
      <c r="AW240" s="5"/>
      <c r="AY240" s="5"/>
      <c r="BA240" s="5"/>
      <c r="BC240" s="5"/>
      <c r="BE240" s="5"/>
      <c r="BG240" s="5"/>
      <c r="BI240" s="5"/>
      <c r="BK240" s="5"/>
      <c r="BM240" s="5"/>
      <c r="BO240" s="5"/>
      <c r="BQ240" s="5"/>
      <c r="BS240" s="5"/>
      <c r="BU240" s="5"/>
      <c r="BW240" s="5"/>
      <c r="BX240" s="5"/>
      <c r="BY240" s="5"/>
      <c r="BZ240" s="5"/>
      <c r="CA240" s="5"/>
    </row>
    <row r="241" spans="1:79" hidden="1">
      <c r="A241" s="99"/>
      <c r="B241" s="100"/>
      <c r="C241" s="100"/>
      <c r="D241" s="228"/>
      <c r="E241" s="273">
        <f t="shared" si="192"/>
        <v>0</v>
      </c>
      <c r="F241" s="273" t="str">
        <f t="shared" si="193"/>
        <v/>
      </c>
      <c r="G241" s="101"/>
      <c r="H241" s="102"/>
      <c r="I241" s="103" t="str">
        <f t="shared" si="194"/>
        <v/>
      </c>
      <c r="J241" s="138"/>
      <c r="K241" s="322" t="str">
        <f t="shared" si="205"/>
        <v/>
      </c>
      <c r="L241" s="138"/>
      <c r="M241" s="322" t="str">
        <f t="shared" si="206"/>
        <v/>
      </c>
      <c r="N241" s="138"/>
      <c r="O241" s="322" t="str">
        <f t="shared" si="195"/>
        <v/>
      </c>
      <c r="P241" s="138"/>
      <c r="Q241" s="322" t="str">
        <f t="shared" si="196"/>
        <v/>
      </c>
      <c r="R241" s="138"/>
      <c r="S241" s="322" t="str">
        <f t="shared" si="197"/>
        <v/>
      </c>
      <c r="T241" s="139">
        <f t="shared" si="198"/>
        <v>1</v>
      </c>
      <c r="U241" s="322" t="str">
        <f t="shared" ref="U241" si="277">IFERROR(($I241*T241),"")</f>
        <v/>
      </c>
      <c r="V241" s="140"/>
      <c r="W241" s="322" t="str">
        <f t="shared" ref="W241" si="278">IFERROR(($I241*V241),"")</f>
        <v/>
      </c>
      <c r="X241" s="229">
        <f t="shared" si="201"/>
        <v>1</v>
      </c>
      <c r="Y241" s="324">
        <f t="shared" si="202"/>
        <v>0</v>
      </c>
      <c r="Z241" s="230"/>
      <c r="AA241" s="230"/>
      <c r="AB241" s="230"/>
      <c r="AC241" s="230"/>
      <c r="AE241" s="5"/>
      <c r="AG241" s="5"/>
      <c r="AI241" s="5"/>
      <c r="AK241" s="5"/>
      <c r="AM241" s="5"/>
      <c r="AO241" s="5"/>
      <c r="AQ241" s="5"/>
      <c r="AS241" s="5"/>
      <c r="AU241" s="5"/>
      <c r="AW241" s="5"/>
      <c r="AY241" s="5"/>
      <c r="BA241" s="5"/>
      <c r="BC241" s="5"/>
      <c r="BE241" s="5"/>
      <c r="BG241" s="5"/>
      <c r="BI241" s="5"/>
      <c r="BK241" s="5"/>
      <c r="BM241" s="5"/>
      <c r="BO241" s="5"/>
      <c r="BQ241" s="5"/>
      <c r="BS241" s="5"/>
      <c r="BU241" s="5"/>
      <c r="BW241" s="5"/>
      <c r="BX241" s="5"/>
      <c r="BY241" s="5"/>
      <c r="BZ241" s="5"/>
      <c r="CA241" s="5"/>
    </row>
    <row r="242" spans="1:79" hidden="1">
      <c r="A242" s="99"/>
      <c r="B242" s="100"/>
      <c r="C242" s="100"/>
      <c r="D242" s="228"/>
      <c r="E242" s="273">
        <f t="shared" si="192"/>
        <v>0</v>
      </c>
      <c r="F242" s="273" t="str">
        <f t="shared" si="193"/>
        <v/>
      </c>
      <c r="G242" s="101"/>
      <c r="H242" s="102"/>
      <c r="I242" s="103" t="str">
        <f t="shared" si="194"/>
        <v/>
      </c>
      <c r="J242" s="138"/>
      <c r="K242" s="322" t="str">
        <f t="shared" si="205"/>
        <v/>
      </c>
      <c r="L242" s="138"/>
      <c r="M242" s="322" t="str">
        <f t="shared" si="206"/>
        <v/>
      </c>
      <c r="N242" s="138"/>
      <c r="O242" s="322" t="str">
        <f t="shared" si="195"/>
        <v/>
      </c>
      <c r="P242" s="138"/>
      <c r="Q242" s="322" t="str">
        <f t="shared" si="196"/>
        <v/>
      </c>
      <c r="R242" s="138"/>
      <c r="S242" s="322" t="str">
        <f t="shared" si="197"/>
        <v/>
      </c>
      <c r="T242" s="139">
        <f t="shared" si="198"/>
        <v>1</v>
      </c>
      <c r="U242" s="322" t="str">
        <f t="shared" ref="U242" si="279">IFERROR(($I242*T242),"")</f>
        <v/>
      </c>
      <c r="V242" s="140"/>
      <c r="W242" s="322" t="str">
        <f t="shared" ref="W242" si="280">IFERROR(($I242*V242),"")</f>
        <v/>
      </c>
      <c r="X242" s="229">
        <f t="shared" si="201"/>
        <v>1</v>
      </c>
      <c r="Y242" s="324">
        <f t="shared" si="202"/>
        <v>0</v>
      </c>
      <c r="Z242" s="230"/>
      <c r="AA242" s="230"/>
      <c r="AB242" s="230"/>
      <c r="AC242" s="230"/>
      <c r="AE242" s="5"/>
      <c r="AG242" s="5"/>
      <c r="AI242" s="5"/>
      <c r="AK242" s="5"/>
      <c r="AM242" s="5"/>
      <c r="AO242" s="5"/>
      <c r="AQ242" s="5"/>
      <c r="AS242" s="5"/>
      <c r="AU242" s="5"/>
      <c r="AW242" s="5"/>
      <c r="AY242" s="5"/>
      <c r="BA242" s="5"/>
      <c r="BC242" s="5"/>
      <c r="BE242" s="5"/>
      <c r="BG242" s="5"/>
      <c r="BI242" s="5"/>
      <c r="BK242" s="5"/>
      <c r="BM242" s="5"/>
      <c r="BO242" s="5"/>
      <c r="BQ242" s="5"/>
      <c r="BS242" s="5"/>
      <c r="BU242" s="5"/>
      <c r="BW242" s="5"/>
      <c r="BX242" s="5"/>
      <c r="BY242" s="5"/>
      <c r="BZ242" s="5"/>
      <c r="CA242" s="5"/>
    </row>
    <row r="243" spans="1:79" hidden="1">
      <c r="A243" s="99"/>
      <c r="B243" s="100"/>
      <c r="C243" s="100"/>
      <c r="D243" s="228"/>
      <c r="E243" s="273">
        <f t="shared" si="192"/>
        <v>0</v>
      </c>
      <c r="F243" s="273" t="str">
        <f t="shared" si="193"/>
        <v/>
      </c>
      <c r="G243" s="101"/>
      <c r="H243" s="102"/>
      <c r="I243" s="103" t="str">
        <f t="shared" si="194"/>
        <v/>
      </c>
      <c r="J243" s="138"/>
      <c r="K243" s="322" t="str">
        <f t="shared" si="205"/>
        <v/>
      </c>
      <c r="L243" s="138"/>
      <c r="M243" s="322" t="str">
        <f t="shared" si="206"/>
        <v/>
      </c>
      <c r="N243" s="138"/>
      <c r="O243" s="322" t="str">
        <f t="shared" si="195"/>
        <v/>
      </c>
      <c r="P243" s="138"/>
      <c r="Q243" s="322" t="str">
        <f t="shared" si="196"/>
        <v/>
      </c>
      <c r="R243" s="138"/>
      <c r="S243" s="322" t="str">
        <f t="shared" si="197"/>
        <v/>
      </c>
      <c r="T243" s="139">
        <f t="shared" si="198"/>
        <v>1</v>
      </c>
      <c r="U243" s="322" t="str">
        <f t="shared" ref="U243" si="281">IFERROR(($I243*T243),"")</f>
        <v/>
      </c>
      <c r="V243" s="140"/>
      <c r="W243" s="322" t="str">
        <f t="shared" ref="W243" si="282">IFERROR(($I243*V243),"")</f>
        <v/>
      </c>
      <c r="X243" s="229">
        <f t="shared" si="201"/>
        <v>1</v>
      </c>
      <c r="Y243" s="324">
        <f t="shared" si="202"/>
        <v>0</v>
      </c>
      <c r="Z243" s="230"/>
      <c r="AA243" s="230"/>
      <c r="AB243" s="230"/>
      <c r="AC243" s="230"/>
      <c r="AE243" s="5"/>
      <c r="AG243" s="5"/>
      <c r="AI243" s="5"/>
      <c r="AK243" s="5"/>
      <c r="AM243" s="5"/>
      <c r="AO243" s="5"/>
      <c r="AQ243" s="5"/>
      <c r="AS243" s="5"/>
      <c r="AU243" s="5"/>
      <c r="AW243" s="5"/>
      <c r="AY243" s="5"/>
      <c r="BA243" s="5"/>
      <c r="BC243" s="5"/>
      <c r="BE243" s="5"/>
      <c r="BG243" s="5"/>
      <c r="BI243" s="5"/>
      <c r="BK243" s="5"/>
      <c r="BM243" s="5"/>
      <c r="BO243" s="5"/>
      <c r="BQ243" s="5"/>
      <c r="BS243" s="5"/>
      <c r="BU243" s="5"/>
      <c r="BW243" s="5"/>
      <c r="BX243" s="5"/>
      <c r="BY243" s="5"/>
      <c r="BZ243" s="5"/>
      <c r="CA243" s="5"/>
    </row>
    <row r="244" spans="1:79" hidden="1">
      <c r="A244" s="99"/>
      <c r="B244" s="100"/>
      <c r="C244" s="100"/>
      <c r="D244" s="228"/>
      <c r="E244" s="273">
        <f t="shared" si="192"/>
        <v>0</v>
      </c>
      <c r="F244" s="273" t="str">
        <f t="shared" si="193"/>
        <v/>
      </c>
      <c r="G244" s="101"/>
      <c r="H244" s="102"/>
      <c r="I244" s="103" t="str">
        <f t="shared" si="194"/>
        <v/>
      </c>
      <c r="J244" s="138"/>
      <c r="K244" s="322" t="str">
        <f t="shared" si="205"/>
        <v/>
      </c>
      <c r="L244" s="138"/>
      <c r="M244" s="322" t="str">
        <f t="shared" si="206"/>
        <v/>
      </c>
      <c r="N244" s="138"/>
      <c r="O244" s="322" t="str">
        <f t="shared" si="195"/>
        <v/>
      </c>
      <c r="P244" s="138"/>
      <c r="Q244" s="322" t="str">
        <f t="shared" si="196"/>
        <v/>
      </c>
      <c r="R244" s="138"/>
      <c r="S244" s="322" t="str">
        <f t="shared" si="197"/>
        <v/>
      </c>
      <c r="T244" s="139">
        <f t="shared" si="198"/>
        <v>1</v>
      </c>
      <c r="U244" s="322" t="str">
        <f t="shared" ref="U244" si="283">IFERROR(($I244*T244),"")</f>
        <v/>
      </c>
      <c r="V244" s="140"/>
      <c r="W244" s="322" t="str">
        <f t="shared" ref="W244" si="284">IFERROR(($I244*V244),"")</f>
        <v/>
      </c>
      <c r="X244" s="229">
        <f t="shared" si="201"/>
        <v>1</v>
      </c>
      <c r="Y244" s="324">
        <f t="shared" si="202"/>
        <v>0</v>
      </c>
      <c r="Z244" s="230"/>
      <c r="AA244" s="230"/>
      <c r="AB244" s="230"/>
      <c r="AC244" s="230"/>
      <c r="AE244" s="5"/>
      <c r="AG244" s="5"/>
      <c r="AI244" s="5"/>
      <c r="AK244" s="5"/>
      <c r="AM244" s="5"/>
      <c r="AO244" s="5"/>
      <c r="AQ244" s="5"/>
      <c r="AS244" s="5"/>
      <c r="AU244" s="5"/>
      <c r="AW244" s="5"/>
      <c r="AY244" s="5"/>
      <c r="BA244" s="5"/>
      <c r="BC244" s="5"/>
      <c r="BE244" s="5"/>
      <c r="BG244" s="5"/>
      <c r="BI244" s="5"/>
      <c r="BK244" s="5"/>
      <c r="BM244" s="5"/>
      <c r="BO244" s="5"/>
      <c r="BQ244" s="5"/>
      <c r="BS244" s="5"/>
      <c r="BU244" s="5"/>
      <c r="BW244" s="5"/>
      <c r="BX244" s="5"/>
      <c r="BY244" s="5"/>
      <c r="BZ244" s="5"/>
      <c r="CA244" s="5"/>
    </row>
    <row r="245" spans="1:79" hidden="1">
      <c r="A245" s="99"/>
      <c r="B245" s="100"/>
      <c r="C245" s="100"/>
      <c r="D245" s="228"/>
      <c r="E245" s="273">
        <f t="shared" si="192"/>
        <v>0</v>
      </c>
      <c r="F245" s="273" t="str">
        <f t="shared" si="193"/>
        <v/>
      </c>
      <c r="G245" s="101"/>
      <c r="H245" s="102"/>
      <c r="I245" s="103" t="str">
        <f t="shared" si="194"/>
        <v/>
      </c>
      <c r="J245" s="138"/>
      <c r="K245" s="322" t="str">
        <f t="shared" si="205"/>
        <v/>
      </c>
      <c r="L245" s="138"/>
      <c r="M245" s="322" t="str">
        <f t="shared" si="206"/>
        <v/>
      </c>
      <c r="N245" s="138"/>
      <c r="O245" s="322" t="str">
        <f t="shared" si="195"/>
        <v/>
      </c>
      <c r="P245" s="138"/>
      <c r="Q245" s="322" t="str">
        <f t="shared" si="196"/>
        <v/>
      </c>
      <c r="R245" s="138"/>
      <c r="S245" s="322" t="str">
        <f t="shared" si="197"/>
        <v/>
      </c>
      <c r="T245" s="139">
        <f t="shared" si="198"/>
        <v>1</v>
      </c>
      <c r="U245" s="322" t="str">
        <f t="shared" ref="U245" si="285">IFERROR(($I245*T245),"")</f>
        <v/>
      </c>
      <c r="V245" s="140"/>
      <c r="W245" s="322" t="str">
        <f t="shared" ref="W245" si="286">IFERROR(($I245*V245),"")</f>
        <v/>
      </c>
      <c r="X245" s="229">
        <f t="shared" si="201"/>
        <v>1</v>
      </c>
      <c r="Y245" s="324">
        <f t="shared" si="202"/>
        <v>0</v>
      </c>
      <c r="Z245" s="230"/>
      <c r="AA245" s="230"/>
      <c r="AB245" s="230"/>
      <c r="AC245" s="230"/>
      <c r="AE245" s="5"/>
      <c r="AG245" s="5"/>
      <c r="AI245" s="5"/>
      <c r="AK245" s="5"/>
      <c r="AM245" s="5"/>
      <c r="AO245" s="5"/>
      <c r="AQ245" s="5"/>
      <c r="AS245" s="5"/>
      <c r="AU245" s="5"/>
      <c r="AW245" s="5"/>
      <c r="AY245" s="5"/>
      <c r="BA245" s="5"/>
      <c r="BC245" s="5"/>
      <c r="BE245" s="5"/>
      <c r="BG245" s="5"/>
      <c r="BI245" s="5"/>
      <c r="BK245" s="5"/>
      <c r="BM245" s="5"/>
      <c r="BO245" s="5"/>
      <c r="BQ245" s="5"/>
      <c r="BS245" s="5"/>
      <c r="BU245" s="5"/>
      <c r="BW245" s="5"/>
      <c r="BX245" s="5"/>
      <c r="BY245" s="5"/>
      <c r="BZ245" s="5"/>
      <c r="CA245" s="5"/>
    </row>
    <row r="246" spans="1:79" hidden="1">
      <c r="A246" s="99"/>
      <c r="B246" s="100"/>
      <c r="C246" s="100"/>
      <c r="D246" s="228"/>
      <c r="E246" s="273">
        <f t="shared" si="192"/>
        <v>0</v>
      </c>
      <c r="F246" s="273" t="str">
        <f t="shared" si="193"/>
        <v/>
      </c>
      <c r="G246" s="101"/>
      <c r="H246" s="102"/>
      <c r="I246" s="103" t="str">
        <f t="shared" si="194"/>
        <v/>
      </c>
      <c r="J246" s="138"/>
      <c r="K246" s="322" t="str">
        <f t="shared" si="205"/>
        <v/>
      </c>
      <c r="L246" s="138"/>
      <c r="M246" s="322" t="str">
        <f t="shared" si="206"/>
        <v/>
      </c>
      <c r="N246" s="138"/>
      <c r="O246" s="322" t="str">
        <f t="shared" si="195"/>
        <v/>
      </c>
      <c r="P246" s="138"/>
      <c r="Q246" s="322" t="str">
        <f t="shared" si="196"/>
        <v/>
      </c>
      <c r="R246" s="138"/>
      <c r="S246" s="322" t="str">
        <f t="shared" si="197"/>
        <v/>
      </c>
      <c r="T246" s="139">
        <f t="shared" si="198"/>
        <v>1</v>
      </c>
      <c r="U246" s="322" t="str">
        <f t="shared" ref="U246" si="287">IFERROR(($I246*T246),"")</f>
        <v/>
      </c>
      <c r="V246" s="140"/>
      <c r="W246" s="322" t="str">
        <f t="shared" ref="W246" si="288">IFERROR(($I246*V246),"")</f>
        <v/>
      </c>
      <c r="X246" s="229">
        <f t="shared" si="201"/>
        <v>1</v>
      </c>
      <c r="Y246" s="324">
        <f t="shared" si="202"/>
        <v>0</v>
      </c>
      <c r="Z246" s="230"/>
      <c r="AA246" s="230"/>
      <c r="AB246" s="230"/>
      <c r="AC246" s="230"/>
      <c r="AE246" s="5"/>
      <c r="AG246" s="5"/>
      <c r="AI246" s="5"/>
      <c r="AK246" s="5"/>
      <c r="AM246" s="5"/>
      <c r="AO246" s="5"/>
      <c r="AQ246" s="5"/>
      <c r="AS246" s="5"/>
      <c r="AU246" s="5"/>
      <c r="AW246" s="5"/>
      <c r="AY246" s="5"/>
      <c r="BA246" s="5"/>
      <c r="BC246" s="5"/>
      <c r="BE246" s="5"/>
      <c r="BG246" s="5"/>
      <c r="BI246" s="5"/>
      <c r="BK246" s="5"/>
      <c r="BM246" s="5"/>
      <c r="BO246" s="5"/>
      <c r="BQ246" s="5"/>
      <c r="BS246" s="5"/>
      <c r="BU246" s="5"/>
      <c r="BW246" s="5"/>
      <c r="BX246" s="5"/>
      <c r="BY246" s="5"/>
      <c r="BZ246" s="5"/>
      <c r="CA246" s="5"/>
    </row>
    <row r="247" spans="1:79" hidden="1">
      <c r="A247" s="99"/>
      <c r="B247" s="100"/>
      <c r="C247" s="100"/>
      <c r="D247" s="228"/>
      <c r="E247" s="273">
        <f t="shared" si="192"/>
        <v>0</v>
      </c>
      <c r="F247" s="273" t="str">
        <f t="shared" si="193"/>
        <v/>
      </c>
      <c r="G247" s="101"/>
      <c r="H247" s="102"/>
      <c r="I247" s="103" t="str">
        <f t="shared" si="194"/>
        <v/>
      </c>
      <c r="J247" s="138"/>
      <c r="K247" s="322" t="str">
        <f t="shared" si="205"/>
        <v/>
      </c>
      <c r="L247" s="138"/>
      <c r="M247" s="322" t="str">
        <f t="shared" si="206"/>
        <v/>
      </c>
      <c r="N247" s="138"/>
      <c r="O247" s="322" t="str">
        <f t="shared" si="195"/>
        <v/>
      </c>
      <c r="P247" s="138"/>
      <c r="Q247" s="322" t="str">
        <f t="shared" si="196"/>
        <v/>
      </c>
      <c r="R247" s="138"/>
      <c r="S247" s="322" t="str">
        <f t="shared" si="197"/>
        <v/>
      </c>
      <c r="T247" s="139">
        <f t="shared" si="198"/>
        <v>1</v>
      </c>
      <c r="U247" s="322" t="str">
        <f t="shared" ref="U247" si="289">IFERROR(($I247*T247),"")</f>
        <v/>
      </c>
      <c r="V247" s="140"/>
      <c r="W247" s="322" t="str">
        <f t="shared" ref="W247" si="290">IFERROR(($I247*V247),"")</f>
        <v/>
      </c>
      <c r="X247" s="229">
        <f t="shared" si="201"/>
        <v>1</v>
      </c>
      <c r="Y247" s="324">
        <f t="shared" si="202"/>
        <v>0</v>
      </c>
      <c r="Z247" s="230"/>
      <c r="AA247" s="230"/>
      <c r="AB247" s="230"/>
      <c r="AC247" s="230"/>
      <c r="AE247" s="5"/>
      <c r="AG247" s="5"/>
      <c r="AI247" s="5"/>
      <c r="AK247" s="5"/>
      <c r="AM247" s="5"/>
      <c r="AO247" s="5"/>
      <c r="AQ247" s="5"/>
      <c r="AS247" s="5"/>
      <c r="AU247" s="5"/>
      <c r="AW247" s="5"/>
      <c r="AY247" s="5"/>
      <c r="BA247" s="5"/>
      <c r="BC247" s="5"/>
      <c r="BE247" s="5"/>
      <c r="BG247" s="5"/>
      <c r="BI247" s="5"/>
      <c r="BK247" s="5"/>
      <c r="BM247" s="5"/>
      <c r="BO247" s="5"/>
      <c r="BQ247" s="5"/>
      <c r="BS247" s="5"/>
      <c r="BU247" s="5"/>
      <c r="BW247" s="5"/>
      <c r="BX247" s="5"/>
      <c r="BY247" s="5"/>
      <c r="BZ247" s="5"/>
      <c r="CA247" s="5"/>
    </row>
    <row r="248" spans="1:79" hidden="1">
      <c r="A248" s="99"/>
      <c r="B248" s="100"/>
      <c r="C248" s="100"/>
      <c r="D248" s="228"/>
      <c r="E248" s="273">
        <f t="shared" si="192"/>
        <v>0</v>
      </c>
      <c r="F248" s="273" t="str">
        <f t="shared" si="193"/>
        <v/>
      </c>
      <c r="G248" s="101"/>
      <c r="H248" s="102"/>
      <c r="I248" s="103" t="str">
        <f t="shared" si="194"/>
        <v/>
      </c>
      <c r="J248" s="138"/>
      <c r="K248" s="322" t="str">
        <f t="shared" si="205"/>
        <v/>
      </c>
      <c r="L248" s="138"/>
      <c r="M248" s="322" t="str">
        <f t="shared" si="206"/>
        <v/>
      </c>
      <c r="N248" s="138"/>
      <c r="O248" s="322" t="str">
        <f t="shared" si="195"/>
        <v/>
      </c>
      <c r="P248" s="138"/>
      <c r="Q248" s="322" t="str">
        <f t="shared" si="196"/>
        <v/>
      </c>
      <c r="R248" s="138"/>
      <c r="S248" s="322" t="str">
        <f t="shared" si="197"/>
        <v/>
      </c>
      <c r="T248" s="139">
        <f t="shared" si="198"/>
        <v>1</v>
      </c>
      <c r="U248" s="322" t="str">
        <f t="shared" ref="U248" si="291">IFERROR(($I248*T248),"")</f>
        <v/>
      </c>
      <c r="V248" s="140"/>
      <c r="W248" s="322" t="str">
        <f t="shared" ref="W248" si="292">IFERROR(($I248*V248),"")</f>
        <v/>
      </c>
      <c r="X248" s="229">
        <f t="shared" si="201"/>
        <v>1</v>
      </c>
      <c r="Y248" s="324">
        <f t="shared" si="202"/>
        <v>0</v>
      </c>
      <c r="Z248" s="230"/>
      <c r="AA248" s="230"/>
      <c r="AB248" s="230"/>
      <c r="AC248" s="230"/>
      <c r="AE248" s="5"/>
      <c r="AG248" s="5"/>
      <c r="AI248" s="5"/>
      <c r="AK248" s="5"/>
      <c r="AM248" s="5"/>
      <c r="AO248" s="5"/>
      <c r="AQ248" s="5"/>
      <c r="AS248" s="5"/>
      <c r="AU248" s="5"/>
      <c r="AW248" s="5"/>
      <c r="AY248" s="5"/>
      <c r="BA248" s="5"/>
      <c r="BC248" s="5"/>
      <c r="BE248" s="5"/>
      <c r="BG248" s="5"/>
      <c r="BI248" s="5"/>
      <c r="BK248" s="5"/>
      <c r="BM248" s="5"/>
      <c r="BO248" s="5"/>
      <c r="BQ248" s="5"/>
      <c r="BS248" s="5"/>
      <c r="BU248" s="5"/>
      <c r="BW248" s="5"/>
      <c r="BX248" s="5"/>
      <c r="BY248" s="5"/>
      <c r="BZ248" s="5"/>
      <c r="CA248" s="5"/>
    </row>
    <row r="249" spans="1:79" hidden="1">
      <c r="A249" s="99"/>
      <c r="B249" s="100"/>
      <c r="C249" s="100"/>
      <c r="D249" s="228"/>
      <c r="E249" s="273">
        <f t="shared" si="192"/>
        <v>0</v>
      </c>
      <c r="F249" s="273" t="str">
        <f t="shared" si="193"/>
        <v/>
      </c>
      <c r="G249" s="101"/>
      <c r="H249" s="102"/>
      <c r="I249" s="103" t="str">
        <f t="shared" si="194"/>
        <v/>
      </c>
      <c r="J249" s="138"/>
      <c r="K249" s="322" t="str">
        <f t="shared" si="205"/>
        <v/>
      </c>
      <c r="L249" s="138"/>
      <c r="M249" s="322" t="str">
        <f t="shared" si="206"/>
        <v/>
      </c>
      <c r="N249" s="138"/>
      <c r="O249" s="322" t="str">
        <f t="shared" si="195"/>
        <v/>
      </c>
      <c r="P249" s="138"/>
      <c r="Q249" s="322" t="str">
        <f t="shared" si="196"/>
        <v/>
      </c>
      <c r="R249" s="138"/>
      <c r="S249" s="322" t="str">
        <f t="shared" si="197"/>
        <v/>
      </c>
      <c r="T249" s="139">
        <f t="shared" si="198"/>
        <v>1</v>
      </c>
      <c r="U249" s="322" t="str">
        <f t="shared" ref="U249" si="293">IFERROR(($I249*T249),"")</f>
        <v/>
      </c>
      <c r="V249" s="140"/>
      <c r="W249" s="322" t="str">
        <f t="shared" ref="W249" si="294">IFERROR(($I249*V249),"")</f>
        <v/>
      </c>
      <c r="X249" s="229">
        <f t="shared" si="201"/>
        <v>1</v>
      </c>
      <c r="Y249" s="324">
        <f t="shared" si="202"/>
        <v>0</v>
      </c>
      <c r="Z249" s="230"/>
      <c r="AA249" s="230"/>
      <c r="AB249" s="230"/>
      <c r="AC249" s="230"/>
      <c r="AE249" s="5"/>
      <c r="AG249" s="5"/>
      <c r="AI249" s="5"/>
      <c r="AK249" s="5"/>
      <c r="AM249" s="5"/>
      <c r="AO249" s="5"/>
      <c r="AQ249" s="5"/>
      <c r="AS249" s="5"/>
      <c r="AU249" s="5"/>
      <c r="AW249" s="5"/>
      <c r="AY249" s="5"/>
      <c r="BA249" s="5"/>
      <c r="BC249" s="5"/>
      <c r="BE249" s="5"/>
      <c r="BG249" s="5"/>
      <c r="BI249" s="5"/>
      <c r="BK249" s="5"/>
      <c r="BM249" s="5"/>
      <c r="BO249" s="5"/>
      <c r="BQ249" s="5"/>
      <c r="BS249" s="5"/>
      <c r="BU249" s="5"/>
      <c r="BW249" s="5"/>
      <c r="BX249" s="5"/>
      <c r="BY249" s="5"/>
      <c r="BZ249" s="5"/>
      <c r="CA249" s="5"/>
    </row>
    <row r="250" spans="1:79" hidden="1">
      <c r="A250" s="99"/>
      <c r="B250" s="100"/>
      <c r="C250" s="100"/>
      <c r="D250" s="228"/>
      <c r="E250" s="273">
        <f t="shared" si="192"/>
        <v>0</v>
      </c>
      <c r="F250" s="273" t="str">
        <f t="shared" si="193"/>
        <v/>
      </c>
      <c r="G250" s="101"/>
      <c r="H250" s="102"/>
      <c r="I250" s="103" t="str">
        <f t="shared" si="194"/>
        <v/>
      </c>
      <c r="J250" s="138"/>
      <c r="K250" s="322" t="str">
        <f t="shared" si="205"/>
        <v/>
      </c>
      <c r="L250" s="138"/>
      <c r="M250" s="322" t="str">
        <f t="shared" si="206"/>
        <v/>
      </c>
      <c r="N250" s="138"/>
      <c r="O250" s="322" t="str">
        <f t="shared" si="195"/>
        <v/>
      </c>
      <c r="P250" s="138"/>
      <c r="Q250" s="322" t="str">
        <f t="shared" si="196"/>
        <v/>
      </c>
      <c r="R250" s="138"/>
      <c r="S250" s="322" t="str">
        <f t="shared" si="197"/>
        <v/>
      </c>
      <c r="T250" s="139">
        <f t="shared" si="198"/>
        <v>1</v>
      </c>
      <c r="U250" s="322" t="str">
        <f t="shared" ref="U250" si="295">IFERROR(($I250*T250),"")</f>
        <v/>
      </c>
      <c r="V250" s="140"/>
      <c r="W250" s="322" t="str">
        <f t="shared" ref="W250" si="296">IFERROR(($I250*V250),"")</f>
        <v/>
      </c>
      <c r="X250" s="229">
        <f t="shared" si="201"/>
        <v>1</v>
      </c>
      <c r="Y250" s="324">
        <f t="shared" si="202"/>
        <v>0</v>
      </c>
      <c r="Z250" s="230"/>
      <c r="AA250" s="230"/>
      <c r="AB250" s="230"/>
      <c r="AC250" s="230"/>
      <c r="AE250" s="5"/>
      <c r="AG250" s="5"/>
      <c r="AI250" s="5"/>
      <c r="AK250" s="5"/>
      <c r="AM250" s="5"/>
      <c r="AO250" s="5"/>
      <c r="AQ250" s="5"/>
      <c r="AS250" s="5"/>
      <c r="AU250" s="5"/>
      <c r="AW250" s="5"/>
      <c r="AY250" s="5"/>
      <c r="BA250" s="5"/>
      <c r="BC250" s="5"/>
      <c r="BE250" s="5"/>
      <c r="BG250" s="5"/>
      <c r="BI250" s="5"/>
      <c r="BK250" s="5"/>
      <c r="BM250" s="5"/>
      <c r="BO250" s="5"/>
      <c r="BQ250" s="5"/>
      <c r="BS250" s="5"/>
      <c r="BU250" s="5"/>
      <c r="BW250" s="5"/>
      <c r="BX250" s="5"/>
      <c r="BY250" s="5"/>
      <c r="BZ250" s="5"/>
      <c r="CA250" s="5"/>
    </row>
    <row r="251" spans="1:79">
      <c r="A251" s="115"/>
      <c r="B251" s="104"/>
      <c r="C251" s="104"/>
      <c r="D251" s="105"/>
      <c r="E251" s="105"/>
      <c r="F251" s="105"/>
      <c r="G251" s="106"/>
      <c r="H251" s="107"/>
      <c r="I251" s="106"/>
      <c r="J251" s="96"/>
      <c r="K251" s="323"/>
      <c r="L251" s="96"/>
      <c r="M251" s="325"/>
      <c r="N251" s="96"/>
      <c r="O251" s="325"/>
      <c r="P251" s="96"/>
      <c r="Q251" s="325"/>
      <c r="R251" s="96"/>
      <c r="S251" s="325"/>
      <c r="T251" s="316"/>
      <c r="U251" s="134"/>
      <c r="V251" s="314"/>
      <c r="W251" s="134"/>
      <c r="X251" s="314"/>
      <c r="Y251" s="134"/>
      <c r="Z251" s="230"/>
      <c r="AA251" s="230"/>
      <c r="AB251" s="230"/>
      <c r="AC251" s="230"/>
      <c r="AE251" s="5"/>
      <c r="AG251" s="5"/>
      <c r="AI251" s="5"/>
      <c r="AK251" s="5"/>
      <c r="AM251" s="5"/>
      <c r="AO251" s="5"/>
      <c r="AQ251" s="5"/>
      <c r="AS251" s="5"/>
      <c r="AU251" s="5"/>
      <c r="AW251" s="5"/>
      <c r="AY251" s="5"/>
      <c r="BA251" s="5"/>
      <c r="BC251" s="5"/>
      <c r="BE251" s="5"/>
      <c r="BG251" s="5"/>
      <c r="BI251" s="5"/>
      <c r="BK251" s="5"/>
      <c r="BM251" s="5"/>
      <c r="BO251" s="5"/>
      <c r="BQ251" s="5"/>
      <c r="BS251" s="5"/>
      <c r="BU251" s="5"/>
      <c r="BW251" s="5"/>
      <c r="BX251" s="5"/>
      <c r="BY251" s="5"/>
      <c r="BZ251" s="5"/>
      <c r="CA251" s="5"/>
    </row>
    <row r="252" spans="1:79" ht="14.4" thickBot="1">
      <c r="A252" s="108" t="s">
        <v>76</v>
      </c>
      <c r="B252" s="104"/>
      <c r="C252" s="104"/>
      <c r="D252" s="104"/>
      <c r="E252" s="104"/>
      <c r="F252" s="104"/>
      <c r="G252" s="330">
        <f>SUM(G139:G250)</f>
        <v>0</v>
      </c>
      <c r="H252" s="104"/>
      <c r="I252" s="329">
        <f>SUM(I139:I250)</f>
        <v>0</v>
      </c>
      <c r="J252" s="342" t="e">
        <f>K252/$Y$252</f>
        <v>#DIV/0!</v>
      </c>
      <c r="K252" s="328">
        <f>SUM(K139:K251)</f>
        <v>0</v>
      </c>
      <c r="L252" s="342" t="e">
        <f>M252/$Y$252</f>
        <v>#DIV/0!</v>
      </c>
      <c r="M252" s="328">
        <f>SUM(M139:M251)</f>
        <v>0</v>
      </c>
      <c r="N252" s="342" t="e">
        <f>O252/$Y$252</f>
        <v>#DIV/0!</v>
      </c>
      <c r="O252" s="328">
        <f>SUM(O139:O251)</f>
        <v>0</v>
      </c>
      <c r="P252" s="342" t="e">
        <f>Q252/$Y$252</f>
        <v>#DIV/0!</v>
      </c>
      <c r="Q252" s="328">
        <f>SUM(Q139:Q251)</f>
        <v>0</v>
      </c>
      <c r="R252" s="342" t="e">
        <f>S252/$Y$252</f>
        <v>#DIV/0!</v>
      </c>
      <c r="S252" s="328">
        <f>SUM(S139:S251)</f>
        <v>0</v>
      </c>
      <c r="T252" s="342" t="e">
        <f>U252/$Y$252</f>
        <v>#DIV/0!</v>
      </c>
      <c r="U252" s="328">
        <f>SUM(U139:U251)</f>
        <v>0</v>
      </c>
      <c r="V252" s="342" t="e">
        <f>W252/$Y$252</f>
        <v>#DIV/0!</v>
      </c>
      <c r="W252" s="328">
        <f>SUM(W139:W251)</f>
        <v>0</v>
      </c>
      <c r="X252" s="342" t="e">
        <f>Y252/$Y$252</f>
        <v>#DIV/0!</v>
      </c>
      <c r="Y252" s="328">
        <f>SUM(Y139:Y250)</f>
        <v>0</v>
      </c>
      <c r="Z252" s="230"/>
      <c r="AA252" s="230"/>
      <c r="AB252" s="230"/>
      <c r="AC252" s="230"/>
      <c r="AE252" s="5"/>
      <c r="AG252" s="5"/>
      <c r="AI252" s="5"/>
      <c r="AK252" s="5"/>
      <c r="AM252" s="5"/>
      <c r="AO252" s="5"/>
      <c r="AQ252" s="5"/>
      <c r="AS252" s="5"/>
      <c r="AU252" s="5"/>
      <c r="AW252" s="5"/>
      <c r="AY252" s="5"/>
      <c r="BA252" s="5"/>
      <c r="BC252" s="5"/>
      <c r="BE252" s="5"/>
      <c r="BG252" s="5"/>
      <c r="BI252" s="5"/>
      <c r="BK252" s="5"/>
      <c r="BM252" s="5"/>
      <c r="BO252" s="5"/>
      <c r="BQ252" s="5"/>
      <c r="BS252" s="5"/>
      <c r="BU252" s="5"/>
      <c r="BW252" s="5"/>
      <c r="BX252" s="5"/>
      <c r="BY252" s="5"/>
      <c r="BZ252" s="5"/>
      <c r="CA252" s="5"/>
    </row>
    <row r="253" spans="1:79" ht="14.4" thickTop="1">
      <c r="A253" s="108"/>
      <c r="B253" s="104"/>
      <c r="C253" s="104"/>
      <c r="D253" s="104"/>
      <c r="E253" s="104"/>
      <c r="F253" s="104"/>
      <c r="G253" s="109"/>
      <c r="H253" s="104"/>
      <c r="I253" s="106"/>
      <c r="J253" s="110"/>
      <c r="K253" s="111"/>
      <c r="L253" s="110"/>
      <c r="M253" s="111"/>
      <c r="N253" s="110"/>
      <c r="O253" s="111"/>
      <c r="P253" s="110"/>
      <c r="Q253" s="111"/>
      <c r="R253" s="110"/>
      <c r="S253" s="111"/>
      <c r="T253" s="317"/>
      <c r="U253" s="111"/>
      <c r="V253" s="317"/>
      <c r="W253" s="111"/>
      <c r="X253" s="317"/>
      <c r="Y253" s="111"/>
      <c r="Z253" s="230"/>
      <c r="AA253" s="230"/>
      <c r="AB253" s="230"/>
      <c r="AC253" s="230"/>
      <c r="AE253" s="5"/>
      <c r="AG253" s="5"/>
      <c r="AI253" s="5"/>
      <c r="AK253" s="5"/>
      <c r="AM253" s="5"/>
      <c r="AO253" s="5"/>
      <c r="AQ253" s="5"/>
      <c r="AS253" s="5"/>
      <c r="AU253" s="5"/>
      <c r="AW253" s="5"/>
      <c r="AY253" s="5"/>
      <c r="BA253" s="5"/>
      <c r="BC253" s="5"/>
      <c r="BE253" s="5"/>
      <c r="BG253" s="5"/>
      <c r="BI253" s="5"/>
      <c r="BK253" s="5"/>
      <c r="BM253" s="5"/>
      <c r="BO253" s="5"/>
      <c r="BQ253" s="5"/>
      <c r="BS253" s="5"/>
      <c r="BU253" s="5"/>
      <c r="BW253" s="5"/>
      <c r="BX253" s="5"/>
      <c r="BY253" s="5"/>
      <c r="BZ253" s="5"/>
      <c r="CA253" s="5"/>
    </row>
    <row r="254" spans="1:79">
      <c r="V254" s="340" t="s">
        <v>179</v>
      </c>
      <c r="W254" s="318"/>
      <c r="X254" s="311"/>
      <c r="Y254" s="332">
        <f>SUM(S252,Q252,O252,M252,K252)</f>
        <v>0</v>
      </c>
      <c r="Z254" s="230"/>
      <c r="AA254" s="230"/>
      <c r="AB254" s="230"/>
      <c r="AC254" s="230"/>
      <c r="AE254" s="5"/>
      <c r="AG254" s="5"/>
      <c r="AI254" s="5"/>
      <c r="AK254" s="5"/>
      <c r="AM254" s="5"/>
      <c r="AO254" s="5"/>
      <c r="AQ254" s="5"/>
      <c r="AS254" s="5"/>
      <c r="AU254" s="5"/>
      <c r="AW254" s="5"/>
      <c r="AY254" s="5"/>
      <c r="BA254" s="5"/>
      <c r="BC254" s="5"/>
      <c r="BE254" s="5"/>
      <c r="BG254" s="5"/>
      <c r="BI254" s="5"/>
      <c r="BK254" s="5"/>
      <c r="BM254" s="5"/>
      <c r="BO254" s="5"/>
      <c r="BQ254" s="5"/>
      <c r="BS254" s="5"/>
      <c r="BU254" s="5"/>
      <c r="BW254" s="5"/>
      <c r="BX254" s="5"/>
      <c r="BY254" s="5"/>
      <c r="BZ254" s="5"/>
      <c r="CA254" s="5"/>
    </row>
    <row r="255" spans="1:79">
      <c r="V255" s="340" t="s">
        <v>181</v>
      </c>
      <c r="W255" s="319"/>
      <c r="X255" s="311"/>
      <c r="Y255" s="319">
        <f>U252+W252</f>
        <v>0</v>
      </c>
      <c r="Z255" s="230"/>
      <c r="AA255" s="230"/>
      <c r="AB255" s="230"/>
      <c r="AC255" s="230"/>
      <c r="AE255" s="5"/>
      <c r="AG255" s="5"/>
      <c r="AI255" s="5"/>
      <c r="AK255" s="5"/>
      <c r="AM255" s="5"/>
      <c r="AO255" s="5"/>
      <c r="AQ255" s="5"/>
      <c r="AS255" s="5"/>
      <c r="AU255" s="5"/>
      <c r="AW255" s="5"/>
      <c r="AY255" s="5"/>
      <c r="BA255" s="5"/>
      <c r="BC255" s="5"/>
      <c r="BE255" s="5"/>
      <c r="BG255" s="5"/>
      <c r="BI255" s="5"/>
      <c r="BK255" s="5"/>
      <c r="BM255" s="5"/>
      <c r="BO255" s="5"/>
      <c r="BQ255" s="5"/>
      <c r="BS255" s="5"/>
      <c r="BU255" s="5"/>
      <c r="BW255" s="5"/>
      <c r="BX255" s="5"/>
      <c r="BY255" s="5"/>
      <c r="BZ255" s="5"/>
      <c r="CA255" s="5"/>
    </row>
    <row r="256" spans="1:79">
      <c r="V256" s="340" t="s">
        <v>180</v>
      </c>
      <c r="W256" s="319"/>
      <c r="X256" s="311"/>
      <c r="Y256" s="331">
        <f>SUM(Y254:Y255)</f>
        <v>0</v>
      </c>
      <c r="Z256" s="230"/>
      <c r="AA256" s="230"/>
      <c r="AB256" s="230"/>
      <c r="AC256" s="230"/>
      <c r="AE256" s="5"/>
      <c r="AG256" s="5"/>
      <c r="AI256" s="5"/>
      <c r="AK256" s="5"/>
      <c r="AM256" s="5"/>
      <c r="AO256" s="5"/>
      <c r="AQ256" s="5"/>
      <c r="AS256" s="5"/>
      <c r="AU256" s="5"/>
      <c r="AW256" s="5"/>
      <c r="AY256" s="5"/>
      <c r="BA256" s="5"/>
      <c r="BC256" s="5"/>
      <c r="BE256" s="5"/>
      <c r="BG256" s="5"/>
      <c r="BI256" s="5"/>
      <c r="BK256" s="5"/>
      <c r="BM256" s="5"/>
      <c r="BO256" s="5"/>
      <c r="BQ256" s="5"/>
      <c r="BS256" s="5"/>
      <c r="BU256" s="5"/>
      <c r="BW256" s="5"/>
      <c r="BX256" s="5"/>
      <c r="BY256" s="5"/>
      <c r="BZ256" s="5"/>
      <c r="CA256" s="5"/>
    </row>
  </sheetData>
  <sheetProtection algorithmName="SHA-512" hashValue="UDO/3VcVnDfDH4z8u8PSszqBbqi1r+k3t26XfjHu7rks3ein1uDxQahAxvmjI67GEqz1LP+L6Lbiewxyep7Wkw==" saltValue="QfYbiPwzgr6MSuxb9moqoA==" spinCount="100000" sheet="1" formatCells="0" formatColumns="0" formatRows="0"/>
  <customSheetViews>
    <customSheetView guid="{73E6BE55-0B95-42F6-BA8F-A2E5A364A48B}" showPageBreaks="1" printArea="1" topLeftCell="B1">
      <selection activeCell="G3" sqref="G3"/>
      <colBreaks count="1" manualBreakCount="1">
        <brk id="22" max="46" man="1"/>
      </colBreaks>
      <pageMargins left="0.7" right="0.7" top="0.75" bottom="0.75" header="0.3" footer="0.3"/>
      <printOptions horizontalCentered="1" verticalCentered="1"/>
      <pageSetup scale="32" fitToWidth="0" orientation="landscape" r:id="rId1"/>
      <headerFooter>
        <oddHeader>&amp;CSalaries Sheet</oddHeader>
        <oddFooter>Page &amp;P of &amp;N</oddFooter>
      </headerFooter>
    </customSheetView>
  </customSheetViews>
  <mergeCells count="51">
    <mergeCell ref="J1:J2"/>
    <mergeCell ref="K1:K2"/>
    <mergeCell ref="T137:U137"/>
    <mergeCell ref="V137:W137"/>
    <mergeCell ref="X137:Y137"/>
    <mergeCell ref="L1:L2"/>
    <mergeCell ref="M1:M2"/>
    <mergeCell ref="K53:L53"/>
    <mergeCell ref="X136:Y136"/>
    <mergeCell ref="J137:K137"/>
    <mergeCell ref="L137:M137"/>
    <mergeCell ref="N137:O137"/>
    <mergeCell ref="P137:Q137"/>
    <mergeCell ref="R137:S137"/>
    <mergeCell ref="T136:U136"/>
    <mergeCell ref="V136:W136"/>
    <mergeCell ref="A130:G130"/>
    <mergeCell ref="J136:K136"/>
    <mergeCell ref="L136:M136"/>
    <mergeCell ref="N136:O136"/>
    <mergeCell ref="P136:Q136"/>
    <mergeCell ref="C53:D53"/>
    <mergeCell ref="E53:F53"/>
    <mergeCell ref="G53:H53"/>
    <mergeCell ref="I53:J53"/>
    <mergeCell ref="M54:N54"/>
    <mergeCell ref="C54:D54"/>
    <mergeCell ref="E54:F54"/>
    <mergeCell ref="G54:H54"/>
    <mergeCell ref="I54:J54"/>
    <mergeCell ref="K54:L54"/>
    <mergeCell ref="I8:J8"/>
    <mergeCell ref="K8:L8"/>
    <mergeCell ref="I9:J9"/>
    <mergeCell ref="K9:L9"/>
    <mergeCell ref="R136:S136"/>
    <mergeCell ref="M53:N53"/>
    <mergeCell ref="O53:P53"/>
    <mergeCell ref="O54:P54"/>
    <mergeCell ref="W8:X8"/>
    <mergeCell ref="W9:X9"/>
    <mergeCell ref="M8:N8"/>
    <mergeCell ref="O8:P8"/>
    <mergeCell ref="M9:N9"/>
    <mergeCell ref="O9:P9"/>
    <mergeCell ref="S8:T8"/>
    <mergeCell ref="S9:T9"/>
    <mergeCell ref="U8:V8"/>
    <mergeCell ref="U9:V9"/>
    <mergeCell ref="Q8:R8"/>
    <mergeCell ref="Q9:R9"/>
  </mergeCells>
  <conditionalFormatting sqref="Y11">
    <cfRule type="containsText" dxfId="9" priority="7" operator="containsText" text="Check Allocations">
      <formula>NOT(ISERROR(SEARCH("Check Allocations",Y11)))</formula>
    </cfRule>
  </conditionalFormatting>
  <conditionalFormatting sqref="Y12:Y43">
    <cfRule type="containsText" dxfId="8" priority="4" operator="containsText" text="Check Allocations">
      <formula>NOT(ISERROR(SEARCH("Check Allocations",Y12)))</formula>
    </cfRule>
  </conditionalFormatting>
  <conditionalFormatting sqref="Y44">
    <cfRule type="containsText" dxfId="7" priority="3" operator="containsText" text="Check Allocations">
      <formula>NOT(ISERROR(SEARCH("Check Allocations",Y44)))</formula>
    </cfRule>
  </conditionalFormatting>
  <conditionalFormatting sqref="T253 T129 T136:T140 BR130:BR135 T251">
    <cfRule type="cellIs" dxfId="6" priority="2" operator="lessThan">
      <formula>0</formula>
    </cfRule>
  </conditionalFormatting>
  <conditionalFormatting sqref="T141:T250">
    <cfRule type="cellIs" dxfId="5" priority="1" operator="lessThan">
      <formula>0</formula>
    </cfRule>
  </conditionalFormatting>
  <printOptions horizontalCentered="1" verticalCentered="1"/>
  <pageMargins left="0.2" right="0.2" top="0.75" bottom="0.75" header="0.3" footer="0.3"/>
  <pageSetup scale="50" fitToWidth="2" orientation="landscape" r:id="rId2"/>
  <headerFooter>
    <oddHeader>&amp;CSalaries Sheet</oddHeader>
    <oddFooter>Page &amp;P of &amp;N</oddFooter>
  </headerFooter>
  <colBreaks count="1" manualBreakCount="1">
    <brk id="22" max="46" man="1"/>
  </colBreaks>
  <drawing r:id="rId3"/>
  <legacyDrawing r:id="rId4"/>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M53"/>
  <sheetViews>
    <sheetView topLeftCell="A13" zoomScaleNormal="100" workbookViewId="0">
      <pane xSplit="1" topLeftCell="B1" activePane="topRight" state="frozen"/>
      <selection pane="topRight" activeCell="G14" sqref="G14"/>
    </sheetView>
  </sheetViews>
  <sheetFormatPr defaultColWidth="9.21875" defaultRowHeight="13.8"/>
  <cols>
    <col min="1" max="1" width="57.77734375" style="5" customWidth="1"/>
    <col min="2" max="6" width="15.77734375" style="5" customWidth="1"/>
    <col min="7" max="7" width="16.77734375" style="5" customWidth="1"/>
    <col min="8" max="8" width="17.21875" style="5" customWidth="1"/>
    <col min="9" max="9" width="14.77734375" style="230" customWidth="1"/>
    <col min="10" max="13" width="9.21875" style="230"/>
    <col min="14" max="16384" width="9.21875" style="5"/>
  </cols>
  <sheetData>
    <row r="1" spans="1:13" s="89" customFormat="1" ht="18">
      <c r="A1" s="221" t="str">
        <f>IFERROR('Rate Application'!E6:L6,"")</f>
        <v/>
      </c>
      <c r="B1" s="131"/>
      <c r="C1" s="131"/>
      <c r="D1" s="131"/>
      <c r="E1" s="131"/>
      <c r="F1" s="131"/>
      <c r="G1" s="132"/>
      <c r="I1" s="233"/>
      <c r="J1" s="233"/>
      <c r="K1" s="233"/>
      <c r="L1" s="233"/>
      <c r="M1" s="233"/>
    </row>
    <row r="2" spans="1:13" s="130" customFormat="1" ht="18">
      <c r="A2" s="222">
        <f>Information!F4</f>
        <v>0</v>
      </c>
      <c r="B2" s="238"/>
      <c r="C2" s="238"/>
      <c r="D2" s="239"/>
      <c r="E2" s="238"/>
      <c r="F2" s="238"/>
      <c r="G2" s="240"/>
      <c r="I2" s="239"/>
      <c r="J2" s="239"/>
      <c r="K2" s="239"/>
      <c r="L2" s="239"/>
      <c r="M2" s="239"/>
    </row>
    <row r="3" spans="1:13" s="130" customFormat="1" ht="18">
      <c r="A3" s="221" t="s">
        <v>90</v>
      </c>
      <c r="B3" s="241"/>
      <c r="C3" s="241"/>
      <c r="D3" s="239"/>
      <c r="E3" s="241"/>
      <c r="F3" s="241"/>
      <c r="G3" s="240"/>
      <c r="I3" s="239"/>
      <c r="J3" s="239"/>
      <c r="K3" s="239"/>
      <c r="L3" s="239"/>
      <c r="M3" s="239"/>
    </row>
    <row r="4" spans="1:13" s="130" customFormat="1" ht="18">
      <c r="A4" s="223" t="str">
        <f>'Rate Application'!L1</f>
        <v>FY2018-19</v>
      </c>
      <c r="B4" s="242"/>
      <c r="C4" s="242"/>
      <c r="D4" s="242"/>
      <c r="E4" s="242"/>
      <c r="F4" s="242"/>
      <c r="G4" s="240"/>
      <c r="I4" s="239"/>
      <c r="J4" s="239"/>
      <c r="K4" s="239"/>
      <c r="L4" s="239"/>
      <c r="M4" s="239"/>
    </row>
    <row r="5" spans="1:13" s="3" customFormat="1" ht="18">
      <c r="A5" s="29"/>
      <c r="B5" s="243"/>
      <c r="C5" s="243"/>
      <c r="D5" s="243"/>
      <c r="E5" s="243"/>
      <c r="F5" s="243"/>
      <c r="G5" s="243"/>
      <c r="I5" s="236"/>
      <c r="J5" s="236"/>
      <c r="K5" s="236"/>
      <c r="L5" s="236"/>
      <c r="M5" s="236"/>
    </row>
    <row r="6" spans="1:13" ht="18">
      <c r="A6" s="30"/>
      <c r="B6" s="572"/>
      <c r="C6" s="572"/>
      <c r="D6" s="572"/>
      <c r="E6" s="572"/>
      <c r="F6" s="572"/>
      <c r="G6" s="31" t="s">
        <v>30</v>
      </c>
    </row>
    <row r="7" spans="1:13" ht="14.4">
      <c r="B7" s="150" t="str">
        <f>Information!B8</f>
        <v>Service 1</v>
      </c>
      <c r="C7" s="97" t="str">
        <f>Information!B9</f>
        <v>Service 2</v>
      </c>
      <c r="D7" s="97" t="str">
        <f>Information!B10</f>
        <v>Service 3</v>
      </c>
      <c r="E7" s="97" t="str">
        <f>Information!B11</f>
        <v>Service 4</v>
      </c>
      <c r="F7" s="97" t="str">
        <f>Information!B12</f>
        <v>Service 5</v>
      </c>
      <c r="G7" s="97" t="s">
        <v>85</v>
      </c>
    </row>
    <row r="8" spans="1:13" ht="15.6">
      <c r="A8" s="32" t="s">
        <v>40</v>
      </c>
      <c r="B8" s="224" t="str">
        <f>IF((ISBLANK(Information!G$8)=TRUE),"N/A",+Information!G$8)</f>
        <v>N/A</v>
      </c>
      <c r="C8" s="224" t="str">
        <f>IF((ISBLANK(Information!$G9)=TRUE),"N/A",+Information!$G9)</f>
        <v>N/A</v>
      </c>
      <c r="D8" s="224" t="str">
        <f>IF((ISBLANK(Information!$G10)=TRUE),"N/A",+Information!$G10)</f>
        <v>N/A</v>
      </c>
      <c r="E8" s="224" t="str">
        <f>IF((ISBLANK(Information!$G11)=TRUE),"N/A",+Information!$G11)</f>
        <v>N/A</v>
      </c>
      <c r="F8" s="224" t="str">
        <f>IF((ISBLANK(Information!$G12)=TRUE),"N/A",+Information!$G12)</f>
        <v>N/A</v>
      </c>
      <c r="G8" s="128" t="s">
        <v>184</v>
      </c>
    </row>
    <row r="9" spans="1:13" ht="15.6">
      <c r="A9" s="32" t="s">
        <v>31</v>
      </c>
      <c r="B9" s="33">
        <f>IFERROR((Information!$F$5*'Rate Summary'!B33),0)</f>
        <v>0</v>
      </c>
      <c r="C9" s="33">
        <f>IFERROR((Information!$F$5*'Rate Summary'!C33),0)</f>
        <v>0</v>
      </c>
      <c r="D9" s="33">
        <f>IFERROR((Information!$F$5*'Rate Summary'!D33),0)</f>
        <v>0</v>
      </c>
      <c r="E9" s="33">
        <f>IFERROR((Information!$F$5*'Rate Summary'!E33),0)</f>
        <v>0</v>
      </c>
      <c r="F9" s="33">
        <f>IFERROR((Information!$F$5*'Rate Summary'!F33),0)</f>
        <v>0</v>
      </c>
      <c r="G9" s="33">
        <f>SUM(B9:F9)</f>
        <v>0</v>
      </c>
    </row>
    <row r="10" spans="1:13" ht="15.6">
      <c r="A10" s="34"/>
      <c r="B10" s="35"/>
      <c r="C10" s="35"/>
      <c r="D10" s="35"/>
      <c r="E10" s="35"/>
      <c r="F10" s="35"/>
    </row>
    <row r="11" spans="1:13" ht="14.4">
      <c r="A11" s="28" t="s">
        <v>32</v>
      </c>
      <c r="B11" s="36"/>
      <c r="C11" s="36"/>
      <c r="D11" s="36"/>
      <c r="E11" s="36"/>
      <c r="F11" s="36"/>
    </row>
    <row r="12" spans="1:13" ht="14.4">
      <c r="A12" s="37" t="s">
        <v>33</v>
      </c>
      <c r="B12" s="125">
        <f>'Salary Operating and Deprec Exp'!J44</f>
        <v>0</v>
      </c>
      <c r="C12" s="125">
        <f>'Salary Operating and Deprec Exp'!L44</f>
        <v>0</v>
      </c>
      <c r="D12" s="125">
        <f>'Salary Operating and Deprec Exp'!N44</f>
        <v>0</v>
      </c>
      <c r="E12" s="125">
        <f>'Salary Operating and Deprec Exp'!P44</f>
        <v>0</v>
      </c>
      <c r="F12" s="125">
        <f>'Salary Operating and Deprec Exp'!R44</f>
        <v>0</v>
      </c>
      <c r="G12" s="125">
        <f>SUM(B12:F12)</f>
        <v>0</v>
      </c>
    </row>
    <row r="13" spans="1:13" ht="14.4">
      <c r="A13" s="37" t="s">
        <v>34</v>
      </c>
      <c r="B13" s="125">
        <f>'Salary Operating and Deprec Exp'!D125</f>
        <v>0</v>
      </c>
      <c r="C13" s="125">
        <f>'Salary Operating and Deprec Exp'!F125</f>
        <v>0</v>
      </c>
      <c r="D13" s="125">
        <f>'Salary Operating and Deprec Exp'!H125</f>
        <v>0</v>
      </c>
      <c r="E13" s="125">
        <f>'Salary Operating and Deprec Exp'!J125</f>
        <v>0</v>
      </c>
      <c r="F13" s="125">
        <f>'Salary Operating and Deprec Exp'!L125</f>
        <v>0</v>
      </c>
      <c r="G13" s="125">
        <f>SUM(B13:F13)</f>
        <v>0</v>
      </c>
    </row>
    <row r="14" spans="1:13" ht="14.4">
      <c r="A14" s="37" t="s">
        <v>35</v>
      </c>
      <c r="B14" s="125">
        <f>IFERROR('Salary Operating and Deprec Exp'!K252,0)</f>
        <v>0</v>
      </c>
      <c r="C14" s="125">
        <f>IFERROR('Salary Operating and Deprec Exp'!M252,0)</f>
        <v>0</v>
      </c>
      <c r="D14" s="125">
        <f>IFERROR('Salary Operating and Deprec Exp'!O252,0)</f>
        <v>0</v>
      </c>
      <c r="E14" s="125">
        <f>IFERROR('Salary Operating and Deprec Exp'!Q252,0)</f>
        <v>0</v>
      </c>
      <c r="F14" s="125">
        <f>IFERROR('Salary Operating and Deprec Exp'!S252,0)</f>
        <v>0</v>
      </c>
      <c r="G14" s="125">
        <f>SUM(B14:F14)</f>
        <v>0</v>
      </c>
    </row>
    <row r="15" spans="1:13" ht="14.4">
      <c r="B15" s="39"/>
      <c r="C15" s="39"/>
      <c r="D15" s="39"/>
      <c r="E15" s="39"/>
      <c r="F15" s="39"/>
      <c r="G15" s="39"/>
      <c r="H15" s="5" t="s">
        <v>86</v>
      </c>
    </row>
    <row r="16" spans="1:13" s="12" customFormat="1" ht="14.4">
      <c r="A16" s="45" t="s">
        <v>108</v>
      </c>
      <c r="B16" s="38">
        <f>SUM(B12:B15)</f>
        <v>0</v>
      </c>
      <c r="C16" s="38">
        <f>SUM(C12:C15)</f>
        <v>0</v>
      </c>
      <c r="D16" s="38">
        <f>SUM(D12:D15)</f>
        <v>0</v>
      </c>
      <c r="E16" s="38">
        <f>SUM(E12:E15)</f>
        <v>0</v>
      </c>
      <c r="F16" s="38">
        <f>SUM(F12:F15)</f>
        <v>0</v>
      </c>
      <c r="G16" s="334">
        <f>SUM(B16:F16)</f>
        <v>0</v>
      </c>
      <c r="H16" s="338">
        <f>ROUND((-$G$16+'Salary Operating and Deprec Exp'!Y254+'Salary Operating and Deprec Exp'!P127+'Salary Operating and Deprec Exp'!X46),0)</f>
        <v>0</v>
      </c>
      <c r="I16" s="244"/>
      <c r="J16" s="244"/>
      <c r="K16" s="244"/>
      <c r="L16" s="244"/>
      <c r="M16" s="244"/>
    </row>
    <row r="17" spans="1:13">
      <c r="A17" s="14"/>
      <c r="B17" s="14"/>
      <c r="C17" s="14"/>
      <c r="D17" s="14"/>
      <c r="E17" s="14"/>
      <c r="F17" s="14"/>
    </row>
    <row r="18" spans="1:13" ht="15.6">
      <c r="A18" s="122" t="s">
        <v>36</v>
      </c>
      <c r="B18" s="125">
        <f>B16*0.166</f>
        <v>0</v>
      </c>
      <c r="C18" s="125">
        <f t="shared" ref="C18:F18" si="0">C16*0.166</f>
        <v>0</v>
      </c>
      <c r="D18" s="125">
        <f t="shared" si="0"/>
        <v>0</v>
      </c>
      <c r="E18" s="125">
        <f t="shared" si="0"/>
        <v>0</v>
      </c>
      <c r="F18" s="125">
        <f t="shared" si="0"/>
        <v>0</v>
      </c>
      <c r="G18" s="335">
        <f>SUM(B18:F18)</f>
        <v>0</v>
      </c>
    </row>
    <row r="19" spans="1:13">
      <c r="A19" s="14"/>
      <c r="B19" s="14"/>
      <c r="C19" s="14"/>
      <c r="D19" s="14"/>
      <c r="E19" s="14"/>
      <c r="F19" s="14"/>
    </row>
    <row r="20" spans="1:13" s="12" customFormat="1" ht="14.4">
      <c r="A20" s="40" t="s">
        <v>81</v>
      </c>
      <c r="B20" s="38">
        <f>B16+B18</f>
        <v>0</v>
      </c>
      <c r="C20" s="38">
        <f t="shared" ref="C20:F20" si="1">C16+C18</f>
        <v>0</v>
      </c>
      <c r="D20" s="38">
        <f t="shared" si="1"/>
        <v>0</v>
      </c>
      <c r="E20" s="38">
        <f t="shared" si="1"/>
        <v>0</v>
      </c>
      <c r="F20" s="38">
        <f t="shared" si="1"/>
        <v>0</v>
      </c>
      <c r="G20" s="334">
        <f>SUM(B20:F20)</f>
        <v>0</v>
      </c>
      <c r="I20" s="244"/>
      <c r="J20" s="244"/>
      <c r="K20" s="244"/>
      <c r="L20" s="244"/>
      <c r="M20" s="244"/>
    </row>
    <row r="21" spans="1:13">
      <c r="A21" s="14"/>
      <c r="B21" s="14"/>
      <c r="C21" s="14"/>
      <c r="D21" s="14"/>
      <c r="E21" s="14"/>
      <c r="F21" s="14"/>
      <c r="H21" s="5" t="s">
        <v>87</v>
      </c>
    </row>
    <row r="22" spans="1:13" ht="15.6">
      <c r="A22" s="122" t="s">
        <v>82</v>
      </c>
      <c r="B22" s="125">
        <f>-1*B9</f>
        <v>0</v>
      </c>
      <c r="C22" s="125">
        <f>-1*C9</f>
        <v>0</v>
      </c>
      <c r="D22" s="125">
        <f>-1*D9</f>
        <v>0</v>
      </c>
      <c r="E22" s="125">
        <f>-1*E9</f>
        <v>0</v>
      </c>
      <c r="F22" s="125">
        <f>-1*F9</f>
        <v>0</v>
      </c>
      <c r="G22" s="335">
        <f>SUM(B22:F22)</f>
        <v>0</v>
      </c>
      <c r="H22" s="339">
        <f>$G$22+Information!$F$5</f>
        <v>0</v>
      </c>
    </row>
    <row r="23" spans="1:13">
      <c r="A23" s="14"/>
      <c r="B23" s="43"/>
      <c r="C23" s="43"/>
      <c r="D23" s="43"/>
      <c r="E23" s="43"/>
      <c r="F23" s="43"/>
    </row>
    <row r="24" spans="1:13" s="12" customFormat="1" ht="14.4">
      <c r="A24" s="40" t="s">
        <v>92</v>
      </c>
      <c r="B24" s="38">
        <f>B22+B20</f>
        <v>0</v>
      </c>
      <c r="C24" s="38">
        <f t="shared" ref="C24:F24" si="2">C22+C20</f>
        <v>0</v>
      </c>
      <c r="D24" s="38">
        <f t="shared" si="2"/>
        <v>0</v>
      </c>
      <c r="E24" s="38">
        <f t="shared" si="2"/>
        <v>0</v>
      </c>
      <c r="F24" s="38">
        <f t="shared" si="2"/>
        <v>0</v>
      </c>
      <c r="G24" s="334">
        <f>SUM(B24:F24)</f>
        <v>0</v>
      </c>
      <c r="I24" s="244"/>
      <c r="J24" s="244"/>
      <c r="K24" s="244"/>
      <c r="L24" s="244"/>
      <c r="M24" s="244"/>
    </row>
    <row r="25" spans="1:13" ht="14.4">
      <c r="A25" s="126"/>
      <c r="B25" s="127"/>
      <c r="C25" s="127"/>
      <c r="D25" s="127"/>
      <c r="E25" s="127"/>
      <c r="F25" s="127"/>
    </row>
    <row r="26" spans="1:13" ht="14.4">
      <c r="A26" s="123" t="s">
        <v>38</v>
      </c>
      <c r="B26" s="137">
        <f>Information!I8</f>
        <v>0</v>
      </c>
      <c r="C26" s="137">
        <f>Information!I9</f>
        <v>0</v>
      </c>
      <c r="D26" s="137">
        <f>Information!I10</f>
        <v>0</v>
      </c>
      <c r="E26" s="137">
        <f>Information!I11</f>
        <v>0</v>
      </c>
      <c r="F26" s="137">
        <f>Information!I12</f>
        <v>0</v>
      </c>
    </row>
    <row r="27" spans="1:13" ht="14.4">
      <c r="A27" s="123" t="s">
        <v>39</v>
      </c>
      <c r="B27" s="219">
        <f>Information!H8</f>
        <v>0</v>
      </c>
      <c r="C27" s="219">
        <f>Information!H9</f>
        <v>0</v>
      </c>
      <c r="D27" s="219">
        <f>Information!H10</f>
        <v>0</v>
      </c>
      <c r="E27" s="219">
        <f>Information!H11</f>
        <v>0</v>
      </c>
      <c r="F27" s="129">
        <f>Information!H12</f>
        <v>0</v>
      </c>
      <c r="G27" s="136"/>
    </row>
    <row r="28" spans="1:13">
      <c r="B28" s="44"/>
      <c r="C28" s="44"/>
      <c r="D28" s="44"/>
      <c r="E28" s="44"/>
      <c r="F28" s="44"/>
    </row>
    <row r="29" spans="1:13" s="12" customFormat="1" ht="14.4">
      <c r="A29" s="45" t="s">
        <v>83</v>
      </c>
      <c r="B29" s="46">
        <f>IF(B26&lt;&gt;0,B24/B26,0)</f>
        <v>0</v>
      </c>
      <c r="C29" s="46">
        <f t="shared" ref="C29:F29" si="3">IF(C26&lt;&gt;0,C24/C26,0)</f>
        <v>0</v>
      </c>
      <c r="D29" s="46">
        <f t="shared" si="3"/>
        <v>0</v>
      </c>
      <c r="E29" s="46">
        <f t="shared" si="3"/>
        <v>0</v>
      </c>
      <c r="F29" s="46">
        <f t="shared" si="3"/>
        <v>0</v>
      </c>
      <c r="G29" s="333"/>
      <c r="I29" s="244"/>
      <c r="J29" s="244"/>
      <c r="K29" s="244"/>
      <c r="L29" s="244"/>
      <c r="M29" s="244"/>
    </row>
    <row r="31" spans="1:13" s="12" customFormat="1" ht="15.6">
      <c r="A31" s="47" t="s">
        <v>84</v>
      </c>
      <c r="B31" s="220"/>
      <c r="C31" s="220"/>
      <c r="D31" s="220"/>
      <c r="E31" s="220"/>
      <c r="F31" s="220"/>
      <c r="I31" s="244"/>
      <c r="J31" s="244"/>
      <c r="K31" s="244"/>
      <c r="L31" s="244"/>
      <c r="M31" s="244"/>
    </row>
    <row r="33" spans="1:9" ht="14.4" hidden="1">
      <c r="A33" s="123" t="s">
        <v>37</v>
      </c>
      <c r="B33" s="41">
        <f>IF(B16=0,0,B16/$G$16)</f>
        <v>0</v>
      </c>
      <c r="C33" s="41">
        <f>IF(C16=0,0,C16/$G$16)</f>
        <v>0</v>
      </c>
      <c r="D33" s="41">
        <f>IF(D16=0,0,D16/$G$16)</f>
        <v>0</v>
      </c>
      <c r="E33" s="41">
        <f>IF(E16=0,0,E16/$G$16)</f>
        <v>0</v>
      </c>
      <c r="F33" s="41">
        <f>IF(F16=0,0,F16/$G$16)</f>
        <v>0</v>
      </c>
      <c r="G33" s="336">
        <f>SUM(B33:F33)</f>
        <v>0</v>
      </c>
    </row>
    <row r="34" spans="1:9" ht="14.4">
      <c r="A34" s="14"/>
      <c r="B34" s="42"/>
      <c r="C34" s="42"/>
      <c r="D34" s="42"/>
      <c r="E34" s="42"/>
      <c r="F34" s="42"/>
      <c r="H34" s="5" t="s">
        <v>89</v>
      </c>
    </row>
    <row r="35" spans="1:9" ht="14.4">
      <c r="A35" s="124" t="s">
        <v>183</v>
      </c>
      <c r="B35" s="133">
        <f>SUM('Salary Operating and Deprec Exp'!$X$47,'Salary Operating and Deprec Exp'!$P$128,'Salary Operating and Deprec Exp'!$Y$255)*'Rate Summary'!B33</f>
        <v>0</v>
      </c>
      <c r="C35" s="133">
        <f>SUM('Salary Operating and Deprec Exp'!$X$47,'Salary Operating and Deprec Exp'!$P$128,'Salary Operating and Deprec Exp'!$Y$255)*'Rate Summary'!C33</f>
        <v>0</v>
      </c>
      <c r="D35" s="133">
        <f>SUM('Salary Operating and Deprec Exp'!$X$47,'Salary Operating and Deprec Exp'!$P$128,'Salary Operating and Deprec Exp'!$Y$255)*'Rate Summary'!D33</f>
        <v>0</v>
      </c>
      <c r="E35" s="133">
        <f>SUM('Salary Operating and Deprec Exp'!$X$47,'Salary Operating and Deprec Exp'!$P$128,'Salary Operating and Deprec Exp'!$Y$255)*'Rate Summary'!E33</f>
        <v>0</v>
      </c>
      <c r="F35" s="133">
        <f>SUM('Salary Operating and Deprec Exp'!$X$47,'Salary Operating and Deprec Exp'!$P$128,'Salary Operating and Deprec Exp'!$Y$255)*'Rate Summary'!F33</f>
        <v>0</v>
      </c>
      <c r="G35" s="337">
        <f>SUM(B35:F35)</f>
        <v>0</v>
      </c>
      <c r="H35" s="338">
        <f>$G$35-'Salary Operating and Deprec Exp'!X47-'Salary Operating and Deprec Exp'!P128-'Salary Operating and Deprec Exp'!Y255</f>
        <v>0</v>
      </c>
    </row>
    <row r="36" spans="1:9" ht="15.6">
      <c r="A36" s="27"/>
      <c r="B36" s="26"/>
      <c r="C36" s="26"/>
      <c r="D36" s="26"/>
      <c r="E36" s="26"/>
      <c r="F36" s="26"/>
      <c r="G36" s="26"/>
      <c r="H36" s="5" t="s">
        <v>93</v>
      </c>
      <c r="I36" s="245"/>
    </row>
    <row r="37" spans="1:9" ht="15.6">
      <c r="A37" s="49" t="s">
        <v>201</v>
      </c>
      <c r="B37" s="135">
        <f>B24+B35</f>
        <v>0</v>
      </c>
      <c r="C37" s="135">
        <f t="shared" ref="C37:F37" si="4">C24+C35</f>
        <v>0</v>
      </c>
      <c r="D37" s="135">
        <f t="shared" si="4"/>
        <v>0</v>
      </c>
      <c r="E37" s="135">
        <f t="shared" si="4"/>
        <v>0</v>
      </c>
      <c r="F37" s="135">
        <f t="shared" si="4"/>
        <v>0</v>
      </c>
      <c r="G37" s="334">
        <f>SUM(B37:F37)</f>
        <v>0</v>
      </c>
      <c r="H37" s="338">
        <f>ROUND((G37-'Salary Operating and Deprec Exp'!Y256-'Salary Operating and Deprec Exp'!P129-'Salary Operating and Deprec Exp'!X48-G18),0)</f>
        <v>0</v>
      </c>
      <c r="I37" s="245"/>
    </row>
    <row r="38" spans="1:9" ht="15.6">
      <c r="A38" s="26"/>
      <c r="B38" s="26"/>
      <c r="C38" s="26"/>
      <c r="D38" s="26"/>
      <c r="E38" s="26"/>
      <c r="F38" s="26"/>
      <c r="G38" s="26"/>
      <c r="H38" s="48"/>
      <c r="I38" s="245"/>
    </row>
    <row r="39" spans="1:9" ht="15.6">
      <c r="A39" s="50" t="s">
        <v>200</v>
      </c>
      <c r="B39" s="46">
        <f>IFERROR(B37/B26,0)</f>
        <v>0</v>
      </c>
      <c r="C39" s="46">
        <f>IFERROR(C37/C26,0)</f>
        <v>0</v>
      </c>
      <c r="D39" s="46">
        <f>IFERROR(D37/D26,0)</f>
        <v>0</v>
      </c>
      <c r="E39" s="46">
        <f>IFERROR(E37/E26,0)</f>
        <v>0</v>
      </c>
      <c r="F39" s="46">
        <f>IFERROR(F37/F26,0)</f>
        <v>0</v>
      </c>
      <c r="H39" s="48"/>
      <c r="I39" s="245"/>
    </row>
    <row r="42" spans="1:9">
      <c r="A42" s="230"/>
      <c r="B42" s="230"/>
      <c r="C42" s="230"/>
      <c r="D42" s="230"/>
      <c r="E42" s="230"/>
      <c r="F42" s="230"/>
      <c r="G42" s="230"/>
    </row>
    <row r="43" spans="1:9">
      <c r="A43" s="230"/>
      <c r="B43" s="230"/>
      <c r="C43" s="230"/>
      <c r="D43" s="230"/>
      <c r="E43" s="230"/>
      <c r="F43" s="230"/>
      <c r="G43" s="230"/>
    </row>
    <row r="44" spans="1:9">
      <c r="A44" s="230"/>
      <c r="B44" s="230"/>
      <c r="C44" s="230"/>
      <c r="D44" s="230"/>
      <c r="E44" s="230"/>
      <c r="F44" s="230"/>
      <c r="G44" s="230"/>
    </row>
    <row r="45" spans="1:9">
      <c r="A45" s="230"/>
      <c r="B45" s="230"/>
      <c r="C45" s="230"/>
      <c r="D45" s="230"/>
      <c r="E45" s="230"/>
      <c r="F45" s="230"/>
      <c r="G45" s="230"/>
    </row>
    <row r="46" spans="1:9">
      <c r="A46" s="230"/>
      <c r="B46" s="230"/>
      <c r="C46" s="230"/>
      <c r="D46" s="230"/>
      <c r="E46" s="230"/>
      <c r="F46" s="230"/>
      <c r="G46" s="230"/>
    </row>
    <row r="47" spans="1:9">
      <c r="A47" s="230"/>
      <c r="B47" s="230"/>
      <c r="C47" s="230"/>
      <c r="D47" s="230"/>
      <c r="E47" s="230"/>
      <c r="F47" s="230"/>
      <c r="G47" s="230"/>
    </row>
    <row r="48" spans="1:9">
      <c r="A48" s="230"/>
      <c r="B48" s="230"/>
      <c r="C48" s="230"/>
      <c r="D48" s="230"/>
      <c r="E48" s="230"/>
      <c r="F48" s="230"/>
      <c r="G48" s="230"/>
    </row>
    <row r="49" spans="1:7">
      <c r="A49" s="230"/>
      <c r="B49" s="230"/>
      <c r="C49" s="230"/>
      <c r="D49" s="230"/>
      <c r="E49" s="230"/>
      <c r="F49" s="230"/>
      <c r="G49" s="230"/>
    </row>
    <row r="50" spans="1:7">
      <c r="A50" s="230"/>
      <c r="B50" s="230"/>
      <c r="C50" s="230"/>
      <c r="D50" s="230"/>
      <c r="E50" s="230"/>
      <c r="F50" s="230"/>
      <c r="G50" s="230"/>
    </row>
    <row r="51" spans="1:7">
      <c r="A51" s="230"/>
      <c r="B51" s="230"/>
      <c r="C51" s="230"/>
      <c r="D51" s="230"/>
      <c r="E51" s="230"/>
      <c r="F51" s="230"/>
      <c r="G51" s="230"/>
    </row>
    <row r="52" spans="1:7">
      <c r="A52" s="230"/>
      <c r="B52" s="230"/>
      <c r="C52" s="230"/>
      <c r="D52" s="230"/>
      <c r="E52" s="230"/>
      <c r="F52" s="230"/>
      <c r="G52" s="230"/>
    </row>
    <row r="53" spans="1:7">
      <c r="A53" s="230"/>
      <c r="B53" s="230"/>
      <c r="C53" s="230"/>
      <c r="D53" s="230"/>
      <c r="E53" s="230"/>
      <c r="F53" s="230"/>
      <c r="G53" s="230"/>
    </row>
  </sheetData>
  <sheetProtection algorithmName="SHA-512" hashValue="e0sqLLBfIeCXBbFrD/0fsL7Jc95lns59g6+1zRoI5bLCwS9vQjkrjsffgVyB5atCf6weosYEb/33S9VMqwg3nA==" saltValue="4WCBD9UxlbeMkTsU8bkFuQ==" spinCount="100000" sheet="1" formatCells="0" formatColumns="0" formatRows="0"/>
  <customSheetViews>
    <customSheetView guid="{73E6BE55-0B95-42F6-BA8F-A2E5A364A48B}" showPageBreaks="1" printArea="1" view="pageLayout" topLeftCell="B1">
      <selection activeCell="B48" sqref="B48"/>
      <colBreaks count="1" manualBreakCount="1">
        <brk id="6" max="45" man="1"/>
      </colBreaks>
      <pageMargins left="0.7" right="0.7" top="0.75" bottom="0.75" header="0.3" footer="0.3"/>
      <printOptions horizontalCentered="1" verticalCentered="1"/>
      <pageSetup scale="27" orientation="landscape" r:id="rId1"/>
      <headerFooter>
        <oddHeader>&amp;CRate Summary Sheet</oddHeader>
        <oddFooter>Page &amp;P of &amp;N</oddFooter>
      </headerFooter>
    </customSheetView>
  </customSheetViews>
  <mergeCells count="1">
    <mergeCell ref="B6:F6"/>
  </mergeCells>
  <conditionalFormatting sqref="H37 H16">
    <cfRule type="cellIs" priority="6" operator="equal">
      <formula>0</formula>
    </cfRule>
    <cfRule type="cellIs" priority="7" operator="equal">
      <formula>0</formula>
    </cfRule>
  </conditionalFormatting>
  <conditionalFormatting sqref="H22 H35">
    <cfRule type="cellIs" dxfId="4" priority="5" operator="equal">
      <formula>" -   "</formula>
    </cfRule>
  </conditionalFormatting>
  <conditionalFormatting sqref="H16 H37">
    <cfRule type="cellIs" dxfId="3" priority="3" operator="equal">
      <formula>0</formula>
    </cfRule>
    <cfRule type="cellIs" dxfId="2" priority="4" operator="equal">
      <formula>"-"</formula>
    </cfRule>
  </conditionalFormatting>
  <conditionalFormatting sqref="H16 H22 H35 H37">
    <cfRule type="cellIs" dxfId="1" priority="2" operator="equal">
      <formula>0</formula>
    </cfRule>
  </conditionalFormatting>
  <conditionalFormatting sqref="H37 H35 H22 H16">
    <cfRule type="cellIs" dxfId="0" priority="1" operator="equal">
      <formula>0</formula>
    </cfRule>
  </conditionalFormatting>
  <printOptions horizontalCentered="1" verticalCentered="1"/>
  <pageMargins left="0.2" right="0.2" top="0.5" bottom="0.5" header="0.3" footer="0.3"/>
  <pageSetup scale="50" fitToWidth="2" orientation="landscape" r:id="rId2"/>
  <headerFooter>
    <oddHeader>&amp;CRate Summary Sheet</oddHeader>
    <oddFooter>Page &amp;P of &amp;N</oddFooter>
  </headerFooter>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2:K27"/>
  <sheetViews>
    <sheetView workbookViewId="0">
      <selection activeCell="B15" sqref="B15"/>
    </sheetView>
  </sheetViews>
  <sheetFormatPr defaultRowHeight="14.4"/>
  <cols>
    <col min="1" max="1" width="28.77734375" style="141" bestFit="1" customWidth="1"/>
    <col min="2" max="2" width="43.21875" style="141" customWidth="1"/>
    <col min="3" max="3" width="11.21875" style="154" customWidth="1"/>
    <col min="4" max="4" width="13.44140625" style="154" customWidth="1"/>
    <col min="5" max="5" width="13.44140625" style="157" customWidth="1"/>
    <col min="6" max="11" width="9.21875" style="249"/>
  </cols>
  <sheetData>
    <row r="2" spans="1:11" ht="21">
      <c r="A2" s="574" t="s">
        <v>106</v>
      </c>
      <c r="B2" s="574"/>
      <c r="C2" s="574"/>
      <c r="D2" s="574"/>
      <c r="E2" s="574"/>
    </row>
    <row r="3" spans="1:11" s="26" customFormat="1" ht="21">
      <c r="A3" s="574" t="str">
        <f>'Rate Application'!L1</f>
        <v>FY2018-19</v>
      </c>
      <c r="B3" s="574"/>
      <c r="C3" s="574"/>
      <c r="D3" s="574"/>
      <c r="E3" s="574"/>
      <c r="F3" s="250"/>
      <c r="G3" s="250"/>
      <c r="H3" s="250"/>
      <c r="I3" s="250"/>
      <c r="J3" s="250"/>
      <c r="K3" s="250"/>
    </row>
    <row r="4" spans="1:11" ht="18">
      <c r="A4" s="575">
        <f>'Rate Application'!E6</f>
        <v>0</v>
      </c>
      <c r="B4" s="575"/>
      <c r="C4" s="575"/>
      <c r="D4" s="575"/>
      <c r="E4" s="575"/>
    </row>
    <row r="5" spans="1:11">
      <c r="A5" s="573">
        <f>+Information!B18</f>
        <v>0</v>
      </c>
      <c r="B5" s="573"/>
      <c r="C5" s="573"/>
      <c r="D5" s="573"/>
      <c r="E5" s="573"/>
    </row>
    <row r="6" spans="1:11">
      <c r="A6" s="247"/>
      <c r="B6" s="247"/>
      <c r="C6" s="248"/>
      <c r="D6" s="248"/>
      <c r="E6" s="248"/>
    </row>
    <row r="7" spans="1:11">
      <c r="A7" s="167" t="s">
        <v>99</v>
      </c>
      <c r="B7" s="167" t="s">
        <v>23</v>
      </c>
      <c r="C7" s="168" t="s">
        <v>100</v>
      </c>
      <c r="D7" s="168" t="s">
        <v>107</v>
      </c>
      <c r="E7" s="168" t="s">
        <v>109</v>
      </c>
    </row>
    <row r="8" spans="1:11">
      <c r="A8" s="142" t="str">
        <f>Information!B8</f>
        <v>Service 1</v>
      </c>
      <c r="B8" s="142">
        <f>Information!D8</f>
        <v>0</v>
      </c>
      <c r="C8" s="155">
        <f>Information!H8</f>
        <v>0</v>
      </c>
      <c r="D8" s="246">
        <f>Information!J8</f>
        <v>0</v>
      </c>
      <c r="E8" s="246">
        <f>IFERROR('Rate Summary'!B39,"N/A")</f>
        <v>0</v>
      </c>
    </row>
    <row r="9" spans="1:11">
      <c r="A9" s="142" t="str">
        <f>Information!B9</f>
        <v>Service 2</v>
      </c>
      <c r="B9" s="142">
        <f>Information!D9</f>
        <v>0</v>
      </c>
      <c r="C9" s="155">
        <f>Information!H9</f>
        <v>0</v>
      </c>
      <c r="D9" s="246">
        <f>Information!J9</f>
        <v>0</v>
      </c>
      <c r="E9" s="246">
        <f>IFERROR('Rate Summary'!C39,"N/A")</f>
        <v>0</v>
      </c>
    </row>
    <row r="10" spans="1:11">
      <c r="A10" s="142" t="str">
        <f>Information!B10</f>
        <v>Service 3</v>
      </c>
      <c r="B10" s="142">
        <f>Information!D10</f>
        <v>0</v>
      </c>
      <c r="C10" s="155">
        <f>Information!H10</f>
        <v>0</v>
      </c>
      <c r="D10" s="246">
        <f>Information!J10</f>
        <v>0</v>
      </c>
      <c r="E10" s="246">
        <f>IFERROR('Rate Summary'!D39,"N/A")</f>
        <v>0</v>
      </c>
    </row>
    <row r="11" spans="1:11">
      <c r="A11" s="142" t="str">
        <f>Information!B11</f>
        <v>Service 4</v>
      </c>
      <c r="B11" s="142">
        <f>Information!D11</f>
        <v>0</v>
      </c>
      <c r="C11" s="155">
        <f>Information!H11</f>
        <v>0</v>
      </c>
      <c r="D11" s="246">
        <f>Information!J11</f>
        <v>0</v>
      </c>
      <c r="E11" s="246">
        <f>IFERROR('Rate Summary'!E39,"N/A")</f>
        <v>0</v>
      </c>
    </row>
    <row r="12" spans="1:11">
      <c r="A12" s="142" t="str">
        <f>Information!B12</f>
        <v>Service 5</v>
      </c>
      <c r="B12" s="142">
        <f>Information!D12</f>
        <v>0</v>
      </c>
      <c r="C12" s="155">
        <f>Information!H12</f>
        <v>0</v>
      </c>
      <c r="D12" s="246">
        <f>Information!J12</f>
        <v>0</v>
      </c>
      <c r="E12" s="246">
        <f>IFERROR('Rate Summary'!F39,"N/A")</f>
        <v>0</v>
      </c>
    </row>
    <row r="13" spans="1:11">
      <c r="A13" s="142"/>
      <c r="B13" s="143"/>
      <c r="C13" s="155"/>
      <c r="D13" s="156"/>
      <c r="E13" s="156"/>
    </row>
    <row r="14" spans="1:11">
      <c r="A14" s="142"/>
      <c r="B14" s="143"/>
      <c r="C14" s="155"/>
      <c r="D14" s="156"/>
      <c r="E14" s="156"/>
    </row>
    <row r="15" spans="1:11">
      <c r="A15" s="142"/>
      <c r="B15" s="143"/>
      <c r="C15" s="155"/>
      <c r="D15" s="156"/>
      <c r="E15" s="154"/>
    </row>
    <row r="16" spans="1:11">
      <c r="E16" s="154"/>
    </row>
    <row r="17" spans="1:5">
      <c r="A17" t="s">
        <v>101</v>
      </c>
      <c r="B17"/>
      <c r="C17" s="157"/>
      <c r="D17" s="157" t="s">
        <v>45</v>
      </c>
      <c r="E17" s="154"/>
    </row>
    <row r="18" spans="1:5">
      <c r="A18"/>
      <c r="B18"/>
      <c r="C18" s="157"/>
      <c r="D18" s="157"/>
      <c r="E18" s="154"/>
    </row>
    <row r="19" spans="1:5">
      <c r="A19"/>
      <c r="B19"/>
      <c r="C19" s="157"/>
      <c r="D19" s="157"/>
      <c r="E19" s="154"/>
    </row>
    <row r="20" spans="1:5">
      <c r="A20" s="144"/>
      <c r="B20" s="144"/>
      <c r="C20" s="157"/>
      <c r="D20" s="158"/>
      <c r="E20" s="154"/>
    </row>
    <row r="21" spans="1:5">
      <c r="A21" t="s">
        <v>125</v>
      </c>
      <c r="B21"/>
      <c r="C21" s="157"/>
      <c r="D21" s="157"/>
      <c r="E21" s="154"/>
    </row>
    <row r="22" spans="1:5">
      <c r="A22"/>
      <c r="B22"/>
      <c r="C22" s="157"/>
      <c r="D22" s="157"/>
      <c r="E22" s="154"/>
    </row>
    <row r="23" spans="1:5">
      <c r="A23"/>
      <c r="B23"/>
      <c r="C23" s="157"/>
      <c r="D23" s="157"/>
      <c r="E23" s="154"/>
    </row>
    <row r="24" spans="1:5">
      <c r="A24" s="144"/>
      <c r="B24" s="144"/>
      <c r="C24" s="157"/>
      <c r="D24" s="158"/>
      <c r="E24" s="154"/>
    </row>
    <row r="25" spans="1:5">
      <c r="A25" t="s">
        <v>126</v>
      </c>
      <c r="B25"/>
      <c r="C25" s="157"/>
      <c r="D25" s="157"/>
      <c r="E25" s="154"/>
    </row>
    <row r="26" spans="1:5">
      <c r="E26" s="154"/>
    </row>
    <row r="27" spans="1:5">
      <c r="E27" s="154"/>
    </row>
  </sheetData>
  <sheetProtection algorithmName="SHA-512" hashValue="UNzFezzio7boXiVDpBnDASH2Pr7nb0kcgOccZ9YfAdV6votUXc0ZQ8PAndk1nhmVMedmIq3gxQYCc3RMvj/PKA==" saltValue="9ttip1E6XTiwG6o7v/pJ4g==" spinCount="100000" sheet="1" formatCells="0" formatColumns="0" formatRows="0"/>
  <mergeCells count="4">
    <mergeCell ref="A5:E5"/>
    <mergeCell ref="A2:E2"/>
    <mergeCell ref="A3:E3"/>
    <mergeCell ref="A4:E4"/>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9</vt:i4>
      </vt:variant>
    </vt:vector>
  </HeadingPairs>
  <TitlesOfParts>
    <vt:vector size="20" baseType="lpstr">
      <vt:lpstr>Instructions</vt:lpstr>
      <vt:lpstr>Rate Application</vt:lpstr>
      <vt:lpstr>Description_Notes</vt:lpstr>
      <vt:lpstr>Information</vt:lpstr>
      <vt:lpstr>Equipment list</vt:lpstr>
      <vt:lpstr>Expense Detail</vt:lpstr>
      <vt:lpstr>Salary Operating and Deprec Exp</vt:lpstr>
      <vt:lpstr>Rate Summary</vt:lpstr>
      <vt:lpstr>Rate Sheet</vt:lpstr>
      <vt:lpstr>Index Summary</vt:lpstr>
      <vt:lpstr>Reviewer Notes</vt:lpstr>
      <vt:lpstr>Description_Notes!Print_Area</vt:lpstr>
      <vt:lpstr>'Index Summary'!Print_Area</vt:lpstr>
      <vt:lpstr>Information!Print_Area</vt:lpstr>
      <vt:lpstr>'Rate Application'!Print_Area</vt:lpstr>
      <vt:lpstr>'Rate Summary'!Print_Area</vt:lpstr>
      <vt:lpstr>'Reviewer Notes'!Print_Area</vt:lpstr>
      <vt:lpstr>'Salary Operating and Deprec Exp'!Print_Area</vt:lpstr>
      <vt:lpstr>'Rate Summary'!Print_Titles</vt:lpstr>
      <vt:lpstr>'Salary Operating and Deprec Exp'!Print_Titles</vt:lpstr>
    </vt:vector>
  </TitlesOfParts>
  <Manager>jmeekhof@uidaho.edu</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Meekhof, Jennifer (jmeekhof@uidaho.edu)</dc:creator>
  <cp:lastModifiedBy>Richards, Kenwyn (kenwynr@uidaho.edu)</cp:lastModifiedBy>
  <cp:lastPrinted>2017-08-04T21:56:57Z</cp:lastPrinted>
  <dcterms:created xsi:type="dcterms:W3CDTF">2017-05-25T21:27:01Z</dcterms:created>
  <dcterms:modified xsi:type="dcterms:W3CDTF">2018-07-20T16:23:52Z</dcterms:modified>
</cp:coreProperties>
</file>