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6165" windowWidth="25230" windowHeight="6225"/>
  </bookViews>
  <sheets>
    <sheet name="UNIVERSITY OF IDAHO            " sheetId="1" r:id="rId1"/>
  </sheets>
  <definedNames>
    <definedName name="_xlnm.Print_Area" localSheetId="0">'UNIVERSITY OF IDAHO            '!$A$4:$K$98</definedName>
    <definedName name="_xlnm.Print_Titles" localSheetId="0">'UNIVERSITY OF IDAHO            '!$1:$3</definedName>
  </definedNames>
  <calcPr calcId="145621"/>
</workbook>
</file>

<file path=xl/calcChain.xml><?xml version="1.0" encoding="utf-8"?>
<calcChain xmlns="http://schemas.openxmlformats.org/spreadsheetml/2006/main">
  <c r="B60" i="1" l="1"/>
  <c r="B75" i="1" s="1"/>
  <c r="B76" i="1" s="1"/>
  <c r="B47" i="1"/>
  <c r="B48" i="1" s="1"/>
  <c r="C60" i="1" l="1"/>
  <c r="C75" i="1" s="1"/>
  <c r="C76" i="1" s="1"/>
  <c r="C47" i="1"/>
  <c r="C48" i="1" s="1"/>
  <c r="D60" i="1" l="1"/>
  <c r="D75" i="1" s="1"/>
  <c r="D76" i="1" s="1"/>
  <c r="D47" i="1"/>
  <c r="D48" i="1" s="1"/>
  <c r="E75" i="1" l="1"/>
  <c r="E76" i="1" s="1"/>
  <c r="E47" i="1" l="1"/>
  <c r="E48" i="1" s="1"/>
  <c r="O6" i="1"/>
  <c r="N6" i="1"/>
  <c r="M6" i="1"/>
  <c r="G6" i="1"/>
  <c r="H6" i="1"/>
  <c r="I6" i="1"/>
  <c r="F35" i="1"/>
  <c r="F23" i="1"/>
  <c r="F22" i="1"/>
  <c r="F21" i="1"/>
  <c r="F17" i="1"/>
  <c r="F15" i="1"/>
  <c r="F10" i="1"/>
  <c r="F75" i="1" l="1"/>
  <c r="F76" i="1" s="1"/>
  <c r="F28" i="1"/>
  <c r="F47" i="1"/>
  <c r="F48" i="1" s="1"/>
  <c r="P87" i="1"/>
  <c r="Q87" i="1"/>
  <c r="H75" i="1"/>
  <c r="I75" i="1"/>
  <c r="J75" i="1"/>
  <c r="K75" i="1"/>
  <c r="L75" i="1"/>
  <c r="M75" i="1"/>
  <c r="N75" i="1"/>
  <c r="O75" i="1"/>
  <c r="P75" i="1"/>
  <c r="Q75" i="1"/>
  <c r="R75" i="1"/>
  <c r="G75" i="1"/>
  <c r="G76" i="1" s="1"/>
  <c r="G17" i="1"/>
  <c r="G10" i="1"/>
  <c r="G28" i="1"/>
  <c r="G47" i="1" l="1"/>
  <c r="G48" i="1" s="1"/>
  <c r="H21" i="1"/>
  <c r="H10" i="1"/>
  <c r="H28" i="1"/>
  <c r="H76" i="1"/>
  <c r="I76" i="1"/>
  <c r="I47" i="1"/>
  <c r="I48" i="1" s="1"/>
  <c r="J76" i="1"/>
  <c r="J47" i="1"/>
  <c r="J48" i="1" s="1"/>
  <c r="K76" i="1"/>
  <c r="K47" i="1"/>
  <c r="K48" i="1" s="1"/>
  <c r="L76" i="1"/>
  <c r="L47" i="1"/>
  <c r="L48" i="1" s="1"/>
  <c r="M76" i="1"/>
  <c r="M47" i="1"/>
  <c r="M48" i="1" s="1"/>
  <c r="N76" i="1"/>
  <c r="N47" i="1"/>
  <c r="N48" i="1" s="1"/>
  <c r="O76" i="1"/>
  <c r="O47" i="1"/>
  <c r="O48" i="1" s="1"/>
  <c r="P76" i="1"/>
  <c r="P47" i="1"/>
  <c r="P48" i="1" s="1"/>
  <c r="Q76" i="1"/>
  <c r="Q47" i="1"/>
  <c r="Q48" i="1" s="1"/>
  <c r="R76" i="1"/>
  <c r="R47" i="1"/>
  <c r="R48" i="1" s="1"/>
  <c r="H47" i="1" l="1"/>
  <c r="H48" i="1" s="1"/>
</calcChain>
</file>

<file path=xl/sharedStrings.xml><?xml version="1.0" encoding="utf-8"?>
<sst xmlns="http://schemas.openxmlformats.org/spreadsheetml/2006/main" count="108" uniqueCount="92">
  <si>
    <t>UNIVERSITY  OF  IDAHO</t>
  </si>
  <si>
    <t>HISTORY  OF  STUDENT  FEES</t>
  </si>
  <si>
    <t>FULL-TIME FEES</t>
  </si>
  <si>
    <t>TOTAL FULL-TIME FEE</t>
  </si>
  <si>
    <t>Graduate/Professional</t>
  </si>
  <si>
    <t>PART-TIME CREDIT HOUR FEES</t>
  </si>
  <si>
    <t>Teacher In-Service-Grad</t>
  </si>
  <si>
    <t xml:space="preserve">  New Fall 1996/1997</t>
  </si>
  <si>
    <t xml:space="preserve">  New Fall 1995/1996</t>
  </si>
  <si>
    <t xml:space="preserve">  New Fall 1994/1995</t>
  </si>
  <si>
    <t xml:space="preserve">  New Fall 1993/1994</t>
  </si>
  <si>
    <t xml:space="preserve">  New Fall 1992/1993</t>
  </si>
  <si>
    <t xml:space="preserve">  Continuing Prior to Fall 1992</t>
  </si>
  <si>
    <t xml:space="preserve">  Law</t>
  </si>
  <si>
    <t>FY 1999</t>
  </si>
  <si>
    <t>Architecture Dedicated</t>
  </si>
  <si>
    <t>FY 2000</t>
  </si>
  <si>
    <t>FY 2001</t>
  </si>
  <si>
    <t>FY 2002</t>
  </si>
  <si>
    <t>FY 2003</t>
  </si>
  <si>
    <t>FY 2004</t>
  </si>
  <si>
    <t>FY 2005</t>
  </si>
  <si>
    <t>FY 2006</t>
  </si>
  <si>
    <t>FY 2007</t>
  </si>
  <si>
    <t>FY 2008</t>
  </si>
  <si>
    <t>FY 2009</t>
  </si>
  <si>
    <t>FY 2010</t>
  </si>
  <si>
    <t>Full-Time Non-Resident Tuition</t>
  </si>
  <si>
    <t>Bioregional Planning Dedicated</t>
  </si>
  <si>
    <t>FY 2011</t>
  </si>
  <si>
    <t>Student Computing Fee</t>
  </si>
  <si>
    <t>Facility Fee</t>
  </si>
  <si>
    <t>Dedicated Activity Fees:</t>
  </si>
  <si>
    <t>Associated Students-Activities</t>
  </si>
  <si>
    <t>Associated Students-General</t>
  </si>
  <si>
    <t>Associated Students-Diversity Center</t>
  </si>
  <si>
    <t>Campus Card</t>
  </si>
  <si>
    <t>CR - Intramurals</t>
  </si>
  <si>
    <t>CR - Sports Clubs</t>
  </si>
  <si>
    <t>Commons/Union Operations</t>
  </si>
  <si>
    <t>Commons/Union R &amp; R</t>
  </si>
  <si>
    <t>Fine Arts</t>
  </si>
  <si>
    <t>HPERD - Lockers</t>
  </si>
  <si>
    <t>Intercollegiate Athletics</t>
  </si>
  <si>
    <t>A.S.U.I. Kibbie Operations-Mem Gym Cage</t>
  </si>
  <si>
    <t>A.S.U.I. Kibbie Operations-Swim Center</t>
  </si>
  <si>
    <t>A.S.U.I. Kibbie Operations</t>
  </si>
  <si>
    <t>Marching Band</t>
  </si>
  <si>
    <t>Performing Arts</t>
  </si>
  <si>
    <t>Sales Tax</t>
  </si>
  <si>
    <t>Spirit Squad</t>
  </si>
  <si>
    <t>Student Health Services</t>
  </si>
  <si>
    <t>SRC Phase II Planning/Student Facilities</t>
  </si>
  <si>
    <t>Student Research Grants</t>
  </si>
  <si>
    <t>Sustainability Center</t>
  </si>
  <si>
    <t>Transit Service</t>
  </si>
  <si>
    <t>Subtotal Dedicated Fee</t>
  </si>
  <si>
    <t>CR - Student Recreation Center Oper.</t>
  </si>
  <si>
    <t>Student Services - Alcohol Education</t>
  </si>
  <si>
    <t>Student Services - Campus Life</t>
  </si>
  <si>
    <t>Student Services - Counseling &amp; Testing Interns</t>
  </si>
  <si>
    <t>Student Services - Early Childhood Center</t>
  </si>
  <si>
    <t>Student Services - Early Childhood Ctr Debt</t>
  </si>
  <si>
    <t>Student Services - Minority Student Programs</t>
  </si>
  <si>
    <t>Student Services - New Student Orientation</t>
  </si>
  <si>
    <t>Student Services - Violence Prevention Program</t>
  </si>
  <si>
    <t>Student Services - Women's Center</t>
  </si>
  <si>
    <t>Student Services - LGBQTA</t>
  </si>
  <si>
    <t>Dedicated Activity Fee:</t>
  </si>
  <si>
    <t>Student Benefits</t>
  </si>
  <si>
    <t>Law Dedicated</t>
  </si>
  <si>
    <t>Western Undergraduate Exchange Program</t>
  </si>
  <si>
    <t>Student Services - Counseling &amp; Testing Center</t>
  </si>
  <si>
    <t>FY 2012</t>
  </si>
  <si>
    <t>Memorial Gym Cage</t>
  </si>
  <si>
    <t>Swim Center</t>
  </si>
  <si>
    <t>Tuition (formerly Matriculation Fee)</t>
  </si>
  <si>
    <t>FY 2013</t>
  </si>
  <si>
    <t>CR - Maintenance &amp; Improvements</t>
  </si>
  <si>
    <t>Native American Center</t>
  </si>
  <si>
    <t>Outdoor Programs</t>
  </si>
  <si>
    <t>FY 2014</t>
  </si>
  <si>
    <t>Architecture Dedicated - Graduate</t>
  </si>
  <si>
    <t>Architecture Dedicated - Undergraduate (&amp; Grad until FY14)</t>
  </si>
  <si>
    <t>Part-Time Non-Resident Tuition - Undergraduate (&amp; Grad until FY14)</t>
  </si>
  <si>
    <t>FY 2015</t>
  </si>
  <si>
    <t>Student Alumni Relations Board</t>
  </si>
  <si>
    <t>Education Fee - Undergraduate</t>
  </si>
  <si>
    <t>Graduate Additional Fee (eff. FY14 PT up to 8 Cr. Only)</t>
  </si>
  <si>
    <t>TOTAL PART-TIME FEE - UNDERGRADUATE (&amp; Grad until FY14)</t>
  </si>
  <si>
    <t>Graduate Tuition and Fees (eff. FY14)</t>
  </si>
  <si>
    <t>Part-Time Non-Resident Tuition - Graduate (eff. FY14)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</si>
</sst>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 applyFill="1" applyAlignment="1">
      <alignment horizontal="right" wrapText="1"/>
    </xf>
    <xf numFmtId="0" fontId="4" fillId="0" borderId="0" xfId="0" applyFont="1" applyAlignment="1">
      <alignment horizontal="right"/>
    </xf>
    <xf numFmtId="0" fontId="4" fillId="0" borderId="0" xfId="0" applyFont="1"/>
    <xf numFmtId="0" fontId="2" fillId="0" borderId="0" xfId="0" applyFont="1" applyFill="1"/>
    <xf numFmtId="39" fontId="2" fillId="0" borderId="0" xfId="1" applyNumberFormat="1" applyFont="1" applyFill="1" applyAlignment="1">
      <alignment horizontal="right"/>
    </xf>
    <xf numFmtId="39" fontId="2" fillId="0" borderId="0" xfId="1" applyNumberFormat="1" applyFont="1" applyAlignment="1">
      <alignment horizontal="right"/>
    </xf>
    <xf numFmtId="39" fontId="2" fillId="0" borderId="0" xfId="0" applyNumberFormat="1" applyFont="1" applyFill="1" applyAlignment="1">
      <alignment horizontal="right"/>
    </xf>
    <xf numFmtId="39" fontId="2" fillId="0" borderId="0" xfId="0" applyNumberFormat="1" applyFont="1" applyAlignment="1">
      <alignment horizontal="right"/>
    </xf>
    <xf numFmtId="39" fontId="2" fillId="0" borderId="1" xfId="0" applyNumberFormat="1" applyFont="1" applyFill="1" applyBorder="1" applyAlignment="1">
      <alignment horizontal="right"/>
    </xf>
    <xf numFmtId="39" fontId="2" fillId="0" borderId="1" xfId="0" applyNumberFormat="1" applyFont="1" applyBorder="1" applyAlignment="1">
      <alignment horizontal="right"/>
    </xf>
    <xf numFmtId="0" fontId="3" fillId="0" borderId="0" xfId="0" applyFont="1"/>
    <xf numFmtId="39" fontId="2" fillId="0" borderId="2" xfId="1" applyNumberFormat="1" applyFont="1" applyFill="1" applyBorder="1" applyAlignment="1">
      <alignment horizontal="right"/>
    </xf>
    <xf numFmtId="39" fontId="2" fillId="0" borderId="2" xfId="1" applyNumberFormat="1" applyFont="1" applyBorder="1" applyAlignment="1">
      <alignment horizontal="right"/>
    </xf>
    <xf numFmtId="39" fontId="2" fillId="0" borderId="0" xfId="0" applyNumberFormat="1" applyFont="1" applyFill="1" applyBorder="1" applyAlignment="1">
      <alignment horizontal="right"/>
    </xf>
    <xf numFmtId="39" fontId="2" fillId="0" borderId="0" xfId="0" applyNumberFormat="1" applyFont="1" applyBorder="1" applyAlignment="1">
      <alignment horizontal="right"/>
    </xf>
    <xf numFmtId="39" fontId="2" fillId="0" borderId="0" xfId="0" applyNumberFormat="1" applyFont="1"/>
    <xf numFmtId="0" fontId="5" fillId="0" borderId="0" xfId="0" applyFont="1" applyAlignment="1">
      <alignment horizontal="centerContinuous"/>
    </xf>
    <xf numFmtId="0" fontId="5" fillId="0" borderId="0" xfId="0" applyFont="1" applyFill="1" applyAlignment="1">
      <alignment horizontal="centerContinuous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 indent="2"/>
    </xf>
    <xf numFmtId="0" fontId="2" fillId="0" borderId="0" xfId="0" applyFont="1" applyBorder="1" applyAlignment="1">
      <alignment horizontal="left" indent="2"/>
    </xf>
    <xf numFmtId="0" fontId="5" fillId="0" borderId="0" xfId="0" applyFont="1" applyAlignment="1">
      <alignment horizontal="center"/>
    </xf>
    <xf numFmtId="43" fontId="2" fillId="0" borderId="0" xfId="2" applyFont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8"/>
  <sheetViews>
    <sheetView tabSelected="1" workbookViewId="0">
      <selection activeCell="A99" sqref="A99"/>
    </sheetView>
  </sheetViews>
  <sheetFormatPr defaultRowHeight="12.75" x14ac:dyDescent="0.2"/>
  <cols>
    <col min="1" max="1" width="55.85546875" style="1" bestFit="1" customWidth="1"/>
    <col min="2" max="5" width="11.140625" style="1" customWidth="1"/>
    <col min="6" max="8" width="11.140625" style="6" customWidth="1"/>
    <col min="9" max="11" width="11.140625" style="1" customWidth="1"/>
    <col min="12" max="14" width="11.140625" style="1" hidden="1" customWidth="1"/>
    <col min="15" max="18" width="10.7109375" style="1" hidden="1" customWidth="1"/>
    <col min="19" max="16384" width="9.140625" style="1"/>
  </cols>
  <sheetData>
    <row r="1" spans="1:18" ht="15.75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 ht="15.75" x14ac:dyDescent="0.25">
      <c r="A2" s="19" t="s">
        <v>1</v>
      </c>
      <c r="B2" s="19"/>
      <c r="C2" s="19"/>
      <c r="D2" s="19"/>
      <c r="E2" s="19"/>
      <c r="F2" s="20"/>
      <c r="G2" s="20"/>
      <c r="H2" s="20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8" ht="35.25" customHeight="1" x14ac:dyDescent="0.2">
      <c r="B3" s="3" t="s">
        <v>85</v>
      </c>
      <c r="C3" s="3" t="s">
        <v>81</v>
      </c>
      <c r="D3" s="3" t="s">
        <v>77</v>
      </c>
      <c r="E3" s="3" t="s">
        <v>73</v>
      </c>
      <c r="F3" s="3" t="s">
        <v>29</v>
      </c>
      <c r="G3" s="3" t="s">
        <v>26</v>
      </c>
      <c r="H3" s="3" t="s">
        <v>25</v>
      </c>
      <c r="I3" s="4" t="s">
        <v>24</v>
      </c>
      <c r="J3" s="4" t="s">
        <v>23</v>
      </c>
      <c r="K3" s="4" t="s">
        <v>22</v>
      </c>
      <c r="L3" s="4" t="s">
        <v>21</v>
      </c>
      <c r="M3" s="4" t="s">
        <v>20</v>
      </c>
      <c r="N3" s="4" t="s">
        <v>19</v>
      </c>
      <c r="O3" s="4" t="s">
        <v>18</v>
      </c>
      <c r="P3" s="4" t="s">
        <v>17</v>
      </c>
      <c r="Q3" s="4" t="s">
        <v>16</v>
      </c>
      <c r="R3" s="4" t="s">
        <v>14</v>
      </c>
    </row>
    <row r="4" spans="1:18" ht="12" customHeight="1" x14ac:dyDescent="0.2">
      <c r="A4" s="5" t="s">
        <v>2</v>
      </c>
      <c r="B4" s="5"/>
      <c r="C4" s="5"/>
      <c r="D4" s="5"/>
      <c r="E4" s="5"/>
    </row>
    <row r="5" spans="1:18" ht="12" customHeight="1" x14ac:dyDescent="0.2">
      <c r="A5" s="21" t="s">
        <v>76</v>
      </c>
      <c r="B5" s="7">
        <v>2392.0300000000002</v>
      </c>
      <c r="C5" s="7">
        <v>2267.15</v>
      </c>
      <c r="D5" s="7">
        <v>2115.09</v>
      </c>
      <c r="E5" s="7">
        <v>1937.09</v>
      </c>
      <c r="F5" s="7">
        <v>1712.72</v>
      </c>
      <c r="G5" s="7">
        <v>1527.24</v>
      </c>
      <c r="H5" s="7">
        <v>1413.84</v>
      </c>
      <c r="I5" s="8">
        <v>1356.7</v>
      </c>
      <c r="J5" s="8">
        <v>1317.7</v>
      </c>
      <c r="K5" s="8">
        <v>1264.6500000000001</v>
      </c>
      <c r="L5" s="8">
        <v>1141</v>
      </c>
      <c r="M5" s="8">
        <v>999.6</v>
      </c>
      <c r="N5" s="8">
        <v>847.6</v>
      </c>
      <c r="O5" s="8">
        <v>685.6</v>
      </c>
      <c r="P5" s="8">
        <v>659.6</v>
      </c>
      <c r="Q5" s="8">
        <v>621.85</v>
      </c>
      <c r="R5" s="8">
        <v>560.15</v>
      </c>
    </row>
    <row r="6" spans="1:18" ht="12" customHeight="1" x14ac:dyDescent="0.2">
      <c r="A6" s="21" t="s">
        <v>31</v>
      </c>
      <c r="B6" s="9">
        <v>395.25</v>
      </c>
      <c r="C6" s="9">
        <v>395.25</v>
      </c>
      <c r="D6" s="9">
        <v>395.25</v>
      </c>
      <c r="E6" s="9">
        <v>395.25</v>
      </c>
      <c r="F6" s="9">
        <v>395.25</v>
      </c>
      <c r="G6" s="9">
        <f>355.25</f>
        <v>355.25</v>
      </c>
      <c r="H6" s="9">
        <f>340.25</f>
        <v>340.25</v>
      </c>
      <c r="I6" s="10">
        <f>371.15-60.9</f>
        <v>310.25</v>
      </c>
      <c r="J6" s="10">
        <v>270.25</v>
      </c>
      <c r="K6" s="10">
        <v>270.25</v>
      </c>
      <c r="L6" s="10">
        <v>270.25</v>
      </c>
      <c r="M6" s="10">
        <f>347.25-58.5</f>
        <v>288.75</v>
      </c>
      <c r="N6" s="10">
        <f>347.25-58.5</f>
        <v>288.75</v>
      </c>
      <c r="O6" s="10">
        <f>347.25-58.5</f>
        <v>288.75</v>
      </c>
      <c r="P6" s="10">
        <v>280.75</v>
      </c>
      <c r="Q6" s="10">
        <v>276.25</v>
      </c>
      <c r="R6" s="10">
        <v>249.25</v>
      </c>
    </row>
    <row r="7" spans="1:18" ht="12" customHeight="1" x14ac:dyDescent="0.2">
      <c r="A7" s="21" t="s">
        <v>30</v>
      </c>
      <c r="B7" s="9">
        <v>62.7</v>
      </c>
      <c r="C7" s="9">
        <v>62.7</v>
      </c>
      <c r="D7" s="9">
        <v>62.7</v>
      </c>
      <c r="E7" s="9">
        <v>62.7</v>
      </c>
      <c r="F7" s="9">
        <v>62.7</v>
      </c>
      <c r="G7" s="9">
        <v>62.7</v>
      </c>
      <c r="H7" s="9">
        <v>60.9</v>
      </c>
      <c r="I7" s="10">
        <v>60.9</v>
      </c>
      <c r="J7" s="10">
        <v>58.5</v>
      </c>
      <c r="K7" s="10">
        <v>58.5</v>
      </c>
      <c r="L7" s="10">
        <v>58.5</v>
      </c>
      <c r="M7" s="10">
        <v>58.5</v>
      </c>
      <c r="N7" s="10">
        <v>58.5</v>
      </c>
      <c r="O7" s="10">
        <v>58.5</v>
      </c>
      <c r="P7" s="10"/>
      <c r="Q7" s="10"/>
      <c r="R7" s="10"/>
    </row>
    <row r="8" spans="1:18" ht="12" customHeight="1" x14ac:dyDescent="0.2">
      <c r="A8" s="21" t="s">
        <v>32</v>
      </c>
      <c r="B8" s="9"/>
      <c r="C8" s="9"/>
      <c r="D8" s="9"/>
      <c r="E8" s="9"/>
      <c r="F8" s="9"/>
      <c r="G8" s="9"/>
      <c r="H8" s="9"/>
      <c r="I8" s="10"/>
      <c r="J8" s="10"/>
      <c r="K8" s="10"/>
      <c r="L8" s="10"/>
      <c r="M8" s="10"/>
      <c r="N8" s="10"/>
      <c r="O8" s="10"/>
      <c r="P8" s="10"/>
      <c r="Q8" s="10"/>
      <c r="R8" s="10"/>
    </row>
    <row r="9" spans="1:18" ht="12" customHeight="1" x14ac:dyDescent="0.2">
      <c r="A9" s="22" t="s">
        <v>33</v>
      </c>
      <c r="B9" s="9">
        <v>0.5</v>
      </c>
      <c r="C9" s="9">
        <v>0.5</v>
      </c>
      <c r="D9" s="9">
        <v>0.5</v>
      </c>
      <c r="E9" s="9">
        <v>0.5</v>
      </c>
      <c r="F9" s="9">
        <v>0.5</v>
      </c>
      <c r="G9" s="9">
        <v>0.5</v>
      </c>
      <c r="H9" s="9">
        <v>0.5</v>
      </c>
      <c r="I9" s="10">
        <v>0.5</v>
      </c>
      <c r="J9" s="10">
        <v>0.5</v>
      </c>
      <c r="K9" s="10">
        <v>0.5</v>
      </c>
      <c r="L9" s="10">
        <v>0.5</v>
      </c>
      <c r="M9" s="10">
        <v>0.5</v>
      </c>
      <c r="N9" s="10">
        <v>0.5</v>
      </c>
      <c r="O9" s="10">
        <v>0.5</v>
      </c>
      <c r="P9" s="10">
        <v>0.5</v>
      </c>
      <c r="Q9" s="10">
        <v>0.5</v>
      </c>
      <c r="R9" s="10">
        <v>0.5</v>
      </c>
    </row>
    <row r="10" spans="1:18" ht="12" customHeight="1" x14ac:dyDescent="0.2">
      <c r="A10" s="22" t="s">
        <v>34</v>
      </c>
      <c r="B10" s="9">
        <v>94.36</v>
      </c>
      <c r="C10" s="9">
        <v>93.5</v>
      </c>
      <c r="D10" s="9">
        <v>94.5</v>
      </c>
      <c r="E10" s="9">
        <v>94.5</v>
      </c>
      <c r="F10" s="9">
        <f>97-0.5-2</f>
        <v>94.5</v>
      </c>
      <c r="G10" s="9">
        <f>94.75-0.5-2</f>
        <v>92.25</v>
      </c>
      <c r="H10" s="9">
        <f>1.98+85.27-0.5</f>
        <v>86.75</v>
      </c>
      <c r="I10" s="10">
        <v>84.78</v>
      </c>
      <c r="J10" s="10">
        <v>74.8</v>
      </c>
      <c r="K10" s="10">
        <v>67.650000000000006</v>
      </c>
      <c r="L10" s="10">
        <v>44.9</v>
      </c>
      <c r="M10" s="10">
        <v>48.5</v>
      </c>
      <c r="N10" s="10">
        <v>48.5</v>
      </c>
      <c r="O10" s="10">
        <v>44.5</v>
      </c>
      <c r="P10" s="10">
        <v>43.5</v>
      </c>
      <c r="Q10" s="10">
        <v>43.5</v>
      </c>
      <c r="R10" s="10">
        <v>43</v>
      </c>
    </row>
    <row r="11" spans="1:18" ht="12" customHeight="1" x14ac:dyDescent="0.2">
      <c r="A11" s="22" t="s">
        <v>35</v>
      </c>
      <c r="B11" s="9">
        <v>2</v>
      </c>
      <c r="C11" s="9">
        <v>2</v>
      </c>
      <c r="D11" s="9">
        <v>2</v>
      </c>
      <c r="E11" s="9">
        <v>2</v>
      </c>
      <c r="F11" s="9">
        <v>2</v>
      </c>
      <c r="G11" s="9">
        <v>2</v>
      </c>
      <c r="H11" s="9">
        <v>2</v>
      </c>
      <c r="I11" s="10">
        <v>2</v>
      </c>
      <c r="J11" s="10">
        <v>2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</row>
    <row r="12" spans="1:18" ht="12" customHeight="1" x14ac:dyDescent="0.2">
      <c r="A12" s="22" t="s">
        <v>36</v>
      </c>
      <c r="B12" s="9">
        <v>8.9499999999999993</v>
      </c>
      <c r="C12" s="9">
        <v>8.9499999999999993</v>
      </c>
      <c r="D12" s="9">
        <v>8.9499999999999993</v>
      </c>
      <c r="E12" s="9">
        <v>8.9499999999999993</v>
      </c>
      <c r="F12" s="9">
        <v>8.9499999999999993</v>
      </c>
      <c r="G12" s="9">
        <v>8.9499999999999993</v>
      </c>
      <c r="H12" s="9">
        <v>7.9</v>
      </c>
      <c r="I12" s="10">
        <v>7.9</v>
      </c>
      <c r="J12" s="10">
        <v>7.9</v>
      </c>
      <c r="K12" s="10">
        <v>7.9</v>
      </c>
      <c r="L12" s="10">
        <v>7.9</v>
      </c>
      <c r="M12" s="10">
        <v>4</v>
      </c>
      <c r="N12" s="10">
        <v>4</v>
      </c>
      <c r="O12" s="10">
        <v>4</v>
      </c>
      <c r="P12" s="10">
        <v>4</v>
      </c>
      <c r="Q12" s="10">
        <v>3</v>
      </c>
      <c r="R12" s="10">
        <v>3</v>
      </c>
    </row>
    <row r="13" spans="1:18" ht="12" customHeight="1" x14ac:dyDescent="0.2">
      <c r="A13" s="22" t="s">
        <v>37</v>
      </c>
      <c r="B13" s="9">
        <v>13.75</v>
      </c>
      <c r="C13" s="9">
        <v>13.75</v>
      </c>
      <c r="D13" s="9">
        <v>13.75</v>
      </c>
      <c r="E13" s="9">
        <v>13.75</v>
      </c>
      <c r="F13" s="9">
        <v>13.75</v>
      </c>
      <c r="G13" s="9">
        <v>13.75</v>
      </c>
      <c r="H13" s="9">
        <v>13.75</v>
      </c>
      <c r="I13" s="10">
        <v>13.75</v>
      </c>
      <c r="J13" s="10">
        <v>13.75</v>
      </c>
      <c r="K13" s="10">
        <v>11.25</v>
      </c>
      <c r="L13" s="10">
        <v>14.75</v>
      </c>
      <c r="M13" s="10">
        <v>14.75</v>
      </c>
      <c r="N13" s="10">
        <v>14.75</v>
      </c>
      <c r="O13" s="10">
        <v>14.75</v>
      </c>
      <c r="P13" s="10">
        <v>14.75</v>
      </c>
      <c r="Q13" s="10">
        <v>14.75</v>
      </c>
      <c r="R13" s="10">
        <v>14.75</v>
      </c>
    </row>
    <row r="14" spans="1:18" ht="12" customHeight="1" x14ac:dyDescent="0.2">
      <c r="A14" s="22" t="s">
        <v>38</v>
      </c>
      <c r="B14" s="9">
        <v>5.75</v>
      </c>
      <c r="C14" s="9">
        <v>5.5</v>
      </c>
      <c r="D14" s="9">
        <v>5.5</v>
      </c>
      <c r="E14" s="9">
        <v>5.5</v>
      </c>
      <c r="F14" s="9">
        <v>5.5</v>
      </c>
      <c r="G14" s="9">
        <v>5.5</v>
      </c>
      <c r="H14" s="9">
        <v>5.5</v>
      </c>
      <c r="I14" s="10">
        <v>5.5</v>
      </c>
      <c r="J14" s="10">
        <v>5.5</v>
      </c>
      <c r="K14" s="10">
        <v>5.5</v>
      </c>
      <c r="L14" s="10">
        <v>4.5</v>
      </c>
      <c r="M14" s="10">
        <v>4.5</v>
      </c>
      <c r="N14" s="10">
        <v>4.5</v>
      </c>
      <c r="O14" s="10">
        <v>4.5</v>
      </c>
      <c r="P14" s="10">
        <v>4.5</v>
      </c>
      <c r="Q14" s="10">
        <v>3</v>
      </c>
      <c r="R14" s="10">
        <v>3</v>
      </c>
    </row>
    <row r="15" spans="1:18" ht="12" customHeight="1" x14ac:dyDescent="0.2">
      <c r="A15" s="22" t="s">
        <v>57</v>
      </c>
      <c r="B15" s="9">
        <v>46.62</v>
      </c>
      <c r="C15" s="9">
        <v>45.3</v>
      </c>
      <c r="D15" s="9">
        <v>45.3</v>
      </c>
      <c r="E15" s="9">
        <v>44.3</v>
      </c>
      <c r="F15" s="9">
        <f>42.3+2</f>
        <v>44.3</v>
      </c>
      <c r="G15" s="9">
        <v>42.3</v>
      </c>
      <c r="H15" s="9">
        <v>42.3</v>
      </c>
      <c r="I15" s="10">
        <v>38.75</v>
      </c>
      <c r="J15" s="10">
        <v>38.75</v>
      </c>
      <c r="K15" s="10">
        <v>36.5</v>
      </c>
      <c r="L15" s="10">
        <v>30.9</v>
      </c>
      <c r="M15" s="10">
        <v>27.5</v>
      </c>
      <c r="N15" s="10">
        <v>27.5</v>
      </c>
      <c r="O15" s="10">
        <v>21</v>
      </c>
      <c r="P15" s="10">
        <v>5.5</v>
      </c>
      <c r="Q15" s="10">
        <v>0</v>
      </c>
      <c r="R15" s="10">
        <v>0</v>
      </c>
    </row>
    <row r="16" spans="1:18" ht="12" customHeight="1" x14ac:dyDescent="0.2">
      <c r="A16" s="22" t="s">
        <v>78</v>
      </c>
      <c r="B16" s="9">
        <v>2</v>
      </c>
      <c r="C16" s="9">
        <v>2</v>
      </c>
      <c r="D16" s="9">
        <v>2</v>
      </c>
      <c r="E16" s="9">
        <v>0</v>
      </c>
      <c r="F16" s="9">
        <v>0</v>
      </c>
      <c r="G16" s="9">
        <v>0</v>
      </c>
      <c r="H16" s="9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/>
      <c r="P16" s="10"/>
      <c r="Q16" s="10"/>
      <c r="R16" s="10"/>
    </row>
    <row r="17" spans="1:18" ht="12" customHeight="1" x14ac:dyDescent="0.2">
      <c r="A17" s="22" t="s">
        <v>39</v>
      </c>
      <c r="B17" s="9">
        <v>90.37</v>
      </c>
      <c r="C17" s="9">
        <v>89.25</v>
      </c>
      <c r="D17" s="9">
        <v>89.25</v>
      </c>
      <c r="E17" s="9">
        <v>88.15</v>
      </c>
      <c r="F17" s="9">
        <f>90.65-3+0.5</f>
        <v>88.15</v>
      </c>
      <c r="G17" s="9">
        <f>90.65-3</f>
        <v>87.65</v>
      </c>
      <c r="H17" s="9">
        <v>87.65</v>
      </c>
      <c r="I17" s="10">
        <v>84.35</v>
      </c>
      <c r="J17" s="10">
        <v>84.35</v>
      </c>
      <c r="K17" s="10">
        <v>77.400000000000006</v>
      </c>
      <c r="L17" s="10">
        <v>70.400000000000006</v>
      </c>
      <c r="M17" s="10">
        <v>68.5</v>
      </c>
      <c r="N17" s="10">
        <v>68.5</v>
      </c>
      <c r="O17" s="10">
        <v>60.5</v>
      </c>
      <c r="P17" s="10">
        <v>51.5</v>
      </c>
      <c r="Q17" s="10">
        <v>48.5</v>
      </c>
      <c r="R17" s="10">
        <v>44.5</v>
      </c>
    </row>
    <row r="18" spans="1:18" ht="12" customHeight="1" x14ac:dyDescent="0.2">
      <c r="A18" s="22" t="s">
        <v>40</v>
      </c>
      <c r="B18" s="9">
        <v>4.25</v>
      </c>
      <c r="C18" s="9">
        <v>3</v>
      </c>
      <c r="D18" s="9">
        <v>3</v>
      </c>
      <c r="E18" s="9">
        <v>3</v>
      </c>
      <c r="F18" s="9">
        <v>3</v>
      </c>
      <c r="G18" s="9">
        <v>3</v>
      </c>
      <c r="H18" s="9">
        <v>3</v>
      </c>
      <c r="I18" s="10">
        <v>3</v>
      </c>
      <c r="J18" s="10">
        <v>3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</row>
    <row r="19" spans="1:18" ht="12" customHeight="1" x14ac:dyDescent="0.2">
      <c r="A19" s="22" t="s">
        <v>41</v>
      </c>
      <c r="B19" s="9">
        <v>3</v>
      </c>
      <c r="C19" s="9">
        <v>3</v>
      </c>
      <c r="D19" s="9">
        <v>3</v>
      </c>
      <c r="E19" s="9">
        <v>3</v>
      </c>
      <c r="F19" s="9">
        <v>3</v>
      </c>
      <c r="G19" s="9">
        <v>3</v>
      </c>
      <c r="H19" s="9">
        <v>3</v>
      </c>
      <c r="I19" s="10">
        <v>3</v>
      </c>
      <c r="J19" s="10">
        <v>3</v>
      </c>
      <c r="K19" s="10">
        <v>3</v>
      </c>
      <c r="L19" s="10">
        <v>3</v>
      </c>
      <c r="M19" s="10">
        <v>3</v>
      </c>
      <c r="N19" s="10">
        <v>3</v>
      </c>
      <c r="O19" s="10">
        <v>3</v>
      </c>
      <c r="P19" s="10">
        <v>3</v>
      </c>
      <c r="Q19" s="10">
        <v>3</v>
      </c>
      <c r="R19" s="10">
        <v>3</v>
      </c>
    </row>
    <row r="20" spans="1:18" ht="12" customHeight="1" x14ac:dyDescent="0.2">
      <c r="A20" s="22" t="s">
        <v>42</v>
      </c>
      <c r="B20" s="9">
        <v>0</v>
      </c>
      <c r="C20" s="9">
        <v>0</v>
      </c>
      <c r="D20" s="9">
        <v>0</v>
      </c>
      <c r="E20" s="9">
        <v>1.25</v>
      </c>
      <c r="F20" s="9">
        <v>1.25</v>
      </c>
      <c r="G20" s="9">
        <v>1.25</v>
      </c>
      <c r="H20" s="9">
        <v>1.25</v>
      </c>
      <c r="I20" s="10">
        <v>1.25</v>
      </c>
      <c r="J20" s="10">
        <v>1.25</v>
      </c>
      <c r="K20" s="10">
        <v>1.25</v>
      </c>
      <c r="L20" s="10">
        <v>3</v>
      </c>
      <c r="M20" s="10">
        <v>3</v>
      </c>
      <c r="N20" s="10">
        <v>3</v>
      </c>
      <c r="O20" s="10">
        <v>3</v>
      </c>
      <c r="P20" s="10">
        <v>3</v>
      </c>
      <c r="Q20" s="10">
        <v>3</v>
      </c>
      <c r="R20" s="10">
        <v>3</v>
      </c>
    </row>
    <row r="21" spans="1:18" ht="12" customHeight="1" x14ac:dyDescent="0.2">
      <c r="A21" s="22" t="s">
        <v>43</v>
      </c>
      <c r="B21" s="9">
        <v>127.96</v>
      </c>
      <c r="C21" s="9">
        <v>127.96</v>
      </c>
      <c r="D21" s="9">
        <v>127.02</v>
      </c>
      <c r="E21" s="9">
        <v>127.02</v>
      </c>
      <c r="F21" s="9">
        <f>124.12+2.27</f>
        <v>126.39</v>
      </c>
      <c r="G21" s="9">
        <v>124.12</v>
      </c>
      <c r="H21" s="9">
        <f>24.76+94.64</f>
        <v>119.4</v>
      </c>
      <c r="I21" s="10">
        <v>113.7</v>
      </c>
      <c r="J21" s="10">
        <v>108.34</v>
      </c>
      <c r="K21" s="10">
        <v>100.5</v>
      </c>
      <c r="L21" s="10">
        <v>95.5</v>
      </c>
      <c r="M21" s="10">
        <v>90.5</v>
      </c>
      <c r="N21" s="10">
        <v>90.5</v>
      </c>
      <c r="O21" s="10">
        <v>90.5</v>
      </c>
      <c r="P21" s="10">
        <v>86.5</v>
      </c>
      <c r="Q21" s="10">
        <v>82.5</v>
      </c>
      <c r="R21" s="10">
        <v>75</v>
      </c>
    </row>
    <row r="22" spans="1:18" ht="12" customHeight="1" x14ac:dyDescent="0.2">
      <c r="A22" s="22" t="s">
        <v>46</v>
      </c>
      <c r="B22" s="9">
        <v>28.83</v>
      </c>
      <c r="C22" s="9">
        <v>27.88</v>
      </c>
      <c r="D22" s="9">
        <v>27.88</v>
      </c>
      <c r="E22" s="9">
        <v>27.88</v>
      </c>
      <c r="F22" s="9">
        <f>27.13+0.75</f>
        <v>27.88</v>
      </c>
      <c r="G22" s="9">
        <v>27.13</v>
      </c>
      <c r="H22" s="9">
        <v>25.6</v>
      </c>
      <c r="I22" s="10">
        <v>22.53</v>
      </c>
      <c r="J22" s="10">
        <v>22.53</v>
      </c>
      <c r="K22" s="10">
        <v>15.7</v>
      </c>
      <c r="L22" s="10">
        <v>15.7</v>
      </c>
      <c r="M22" s="10">
        <v>8.5</v>
      </c>
      <c r="N22" s="10">
        <v>8.5</v>
      </c>
      <c r="O22" s="10">
        <v>7</v>
      </c>
      <c r="P22" s="10">
        <v>7</v>
      </c>
      <c r="Q22" s="10">
        <v>5.5</v>
      </c>
      <c r="R22" s="10">
        <v>4</v>
      </c>
    </row>
    <row r="23" spans="1:18" ht="12" customHeight="1" x14ac:dyDescent="0.2">
      <c r="A23" s="22" t="s">
        <v>47</v>
      </c>
      <c r="B23" s="9">
        <v>6.25</v>
      </c>
      <c r="C23" s="9">
        <v>7.25</v>
      </c>
      <c r="D23" s="9">
        <v>7.25</v>
      </c>
      <c r="E23" s="9">
        <v>7.25</v>
      </c>
      <c r="F23" s="9">
        <f>6.25+1</f>
        <v>7.25</v>
      </c>
      <c r="G23" s="9">
        <v>6.25</v>
      </c>
      <c r="H23" s="9">
        <v>6.25</v>
      </c>
      <c r="I23" s="10">
        <v>6.25</v>
      </c>
      <c r="J23" s="10">
        <v>6.25</v>
      </c>
      <c r="K23" s="10">
        <v>6.25</v>
      </c>
      <c r="L23" s="10">
        <v>6.25</v>
      </c>
      <c r="M23" s="10">
        <v>6.25</v>
      </c>
      <c r="N23" s="10">
        <v>6.25</v>
      </c>
      <c r="O23" s="10">
        <v>6.25</v>
      </c>
      <c r="P23" s="10">
        <v>6.25</v>
      </c>
      <c r="Q23" s="10">
        <v>5</v>
      </c>
      <c r="R23" s="10">
        <v>5</v>
      </c>
    </row>
    <row r="24" spans="1:18" ht="12" customHeight="1" x14ac:dyDescent="0.2">
      <c r="A24" s="22" t="s">
        <v>74</v>
      </c>
      <c r="B24" s="9">
        <v>3.36</v>
      </c>
      <c r="C24" s="9">
        <v>3.25</v>
      </c>
      <c r="D24" s="9">
        <v>3.25</v>
      </c>
      <c r="E24" s="9">
        <v>3.25</v>
      </c>
      <c r="F24" s="9">
        <v>3.25</v>
      </c>
      <c r="G24" s="9">
        <v>3.25</v>
      </c>
      <c r="H24" s="9">
        <v>3.25</v>
      </c>
      <c r="I24" s="10">
        <v>3.25</v>
      </c>
      <c r="J24" s="10">
        <v>3.25</v>
      </c>
      <c r="K24" s="10">
        <v>3.25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</row>
    <row r="25" spans="1:18" ht="12" customHeight="1" x14ac:dyDescent="0.2">
      <c r="A25" s="22" t="s">
        <v>79</v>
      </c>
      <c r="B25" s="9">
        <v>0.75</v>
      </c>
      <c r="C25" s="9">
        <v>0.75</v>
      </c>
      <c r="D25" s="9">
        <v>0.75</v>
      </c>
      <c r="E25" s="9">
        <v>0</v>
      </c>
      <c r="F25" s="9">
        <v>0</v>
      </c>
      <c r="G25" s="9">
        <v>0</v>
      </c>
      <c r="H25" s="9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/>
      <c r="P25" s="10"/>
      <c r="Q25" s="10"/>
      <c r="R25" s="10"/>
    </row>
    <row r="26" spans="1:18" ht="12" customHeight="1" x14ac:dyDescent="0.2">
      <c r="A26" s="22" t="s">
        <v>80</v>
      </c>
      <c r="B26" s="9">
        <v>1</v>
      </c>
      <c r="C26" s="9">
        <v>1</v>
      </c>
      <c r="D26" s="9">
        <v>1</v>
      </c>
      <c r="E26" s="9">
        <v>0</v>
      </c>
      <c r="F26" s="9">
        <v>0</v>
      </c>
      <c r="G26" s="9">
        <v>0</v>
      </c>
      <c r="H26" s="9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/>
      <c r="P26" s="10"/>
      <c r="Q26" s="10"/>
      <c r="R26" s="10"/>
    </row>
    <row r="27" spans="1:18" ht="12" customHeight="1" x14ac:dyDescent="0.2">
      <c r="A27" s="22" t="s">
        <v>48</v>
      </c>
      <c r="B27" s="9">
        <v>2</v>
      </c>
      <c r="C27" s="9">
        <v>2</v>
      </c>
      <c r="D27" s="9">
        <v>2</v>
      </c>
      <c r="E27" s="9">
        <v>2</v>
      </c>
      <c r="F27" s="9">
        <v>2</v>
      </c>
      <c r="G27" s="9">
        <v>2</v>
      </c>
      <c r="H27" s="9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/>
    </row>
    <row r="28" spans="1:18" ht="12" customHeight="1" x14ac:dyDescent="0.2">
      <c r="A28" s="22" t="s">
        <v>49</v>
      </c>
      <c r="B28" s="9">
        <v>1.61</v>
      </c>
      <c r="C28" s="9">
        <v>1.61</v>
      </c>
      <c r="D28" s="9">
        <v>1.61</v>
      </c>
      <c r="E28" s="9">
        <v>1.61</v>
      </c>
      <c r="F28" s="9">
        <f>0.12+1.49</f>
        <v>1.6099999999999999</v>
      </c>
      <c r="G28" s="9">
        <f>0.12+1.49</f>
        <v>1.6099999999999999</v>
      </c>
      <c r="H28" s="9">
        <f>0.12+1.49</f>
        <v>1.6099999999999999</v>
      </c>
      <c r="I28" s="10">
        <v>1.61</v>
      </c>
      <c r="J28" s="10">
        <v>1.35</v>
      </c>
      <c r="K28" s="10">
        <v>1.35</v>
      </c>
      <c r="L28" s="10">
        <v>1.35</v>
      </c>
      <c r="M28" s="10">
        <v>1.35</v>
      </c>
      <c r="N28" s="10">
        <v>1.35</v>
      </c>
      <c r="O28" s="10">
        <v>1.35</v>
      </c>
      <c r="P28" s="10">
        <v>1.35</v>
      </c>
      <c r="Q28" s="10">
        <v>1.35</v>
      </c>
      <c r="R28" s="10">
        <v>1.35</v>
      </c>
    </row>
    <row r="29" spans="1:18" ht="12" customHeight="1" x14ac:dyDescent="0.2">
      <c r="A29" s="22" t="s">
        <v>50</v>
      </c>
      <c r="B29" s="9">
        <v>3</v>
      </c>
      <c r="C29" s="9">
        <v>3</v>
      </c>
      <c r="D29" s="9">
        <v>3</v>
      </c>
      <c r="E29" s="9">
        <v>3</v>
      </c>
      <c r="F29" s="9">
        <v>3</v>
      </c>
      <c r="G29" s="9">
        <v>3</v>
      </c>
      <c r="H29" s="9">
        <v>3</v>
      </c>
      <c r="I29" s="10">
        <v>2.4500000000000002</v>
      </c>
      <c r="J29" s="10">
        <v>2.4500000000000002</v>
      </c>
      <c r="K29" s="10">
        <v>1.3</v>
      </c>
      <c r="L29" s="10">
        <v>1.3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</row>
    <row r="30" spans="1:18" ht="12" customHeight="1" x14ac:dyDescent="0.2">
      <c r="A30" s="22" t="s">
        <v>86</v>
      </c>
      <c r="B30" s="9">
        <v>1</v>
      </c>
      <c r="C30" s="9">
        <v>1</v>
      </c>
      <c r="D30" s="9">
        <v>1</v>
      </c>
      <c r="E30" s="9">
        <v>1</v>
      </c>
      <c r="F30" s="9">
        <v>1</v>
      </c>
      <c r="G30" s="9">
        <v>1</v>
      </c>
      <c r="H30" s="9">
        <v>1</v>
      </c>
      <c r="I30" s="10">
        <v>1</v>
      </c>
      <c r="J30" s="10">
        <v>1</v>
      </c>
      <c r="K30" s="10">
        <v>1</v>
      </c>
      <c r="L30" s="10">
        <v>1</v>
      </c>
      <c r="M30" s="10">
        <v>1</v>
      </c>
      <c r="N30" s="10">
        <v>1</v>
      </c>
      <c r="O30" s="10">
        <v>1</v>
      </c>
      <c r="P30" s="10">
        <v>1</v>
      </c>
      <c r="Q30" s="10">
        <v>1</v>
      </c>
      <c r="R30" s="10">
        <v>1</v>
      </c>
    </row>
    <row r="31" spans="1:18" ht="12" customHeight="1" x14ac:dyDescent="0.2">
      <c r="A31" s="22" t="s">
        <v>51</v>
      </c>
      <c r="B31" s="9">
        <v>41.87</v>
      </c>
      <c r="C31" s="9">
        <v>40.799999999999997</v>
      </c>
      <c r="D31" s="9">
        <v>40.799999999999997</v>
      </c>
      <c r="E31" s="9">
        <v>39.799999999999997</v>
      </c>
      <c r="F31" s="9">
        <v>39.799999999999997</v>
      </c>
      <c r="G31" s="9">
        <v>39.799999999999997</v>
      </c>
      <c r="H31" s="9">
        <v>39.799999999999997</v>
      </c>
      <c r="I31" s="10">
        <v>39.799999999999997</v>
      </c>
      <c r="J31" s="10">
        <v>35.799999999999997</v>
      </c>
      <c r="K31" s="10">
        <v>30.8</v>
      </c>
      <c r="L31" s="10">
        <v>30.8</v>
      </c>
      <c r="M31" s="10">
        <v>30.8</v>
      </c>
      <c r="N31" s="10">
        <v>30.8</v>
      </c>
      <c r="O31" s="10">
        <v>50.8</v>
      </c>
      <c r="P31" s="10">
        <v>50.8</v>
      </c>
      <c r="Q31" s="10">
        <v>48.8</v>
      </c>
      <c r="R31" s="10">
        <v>48</v>
      </c>
    </row>
    <row r="32" spans="1:18" ht="12" customHeight="1" x14ac:dyDescent="0.2">
      <c r="A32" s="22" t="s">
        <v>58</v>
      </c>
      <c r="B32" s="9">
        <v>1.45</v>
      </c>
      <c r="C32" s="9">
        <v>1.45</v>
      </c>
      <c r="D32" s="9">
        <v>1.45</v>
      </c>
      <c r="E32" s="9">
        <v>1.45</v>
      </c>
      <c r="F32" s="9">
        <v>1</v>
      </c>
      <c r="G32" s="9">
        <v>1</v>
      </c>
      <c r="H32" s="9">
        <v>1</v>
      </c>
      <c r="I32" s="10">
        <v>1</v>
      </c>
      <c r="J32" s="10">
        <v>1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</row>
    <row r="33" spans="1:18" ht="12" customHeight="1" x14ac:dyDescent="0.2">
      <c r="A33" s="22" t="s">
        <v>59</v>
      </c>
      <c r="B33" s="9">
        <v>1</v>
      </c>
      <c r="C33" s="9">
        <v>1</v>
      </c>
      <c r="D33" s="9">
        <v>1</v>
      </c>
      <c r="E33" s="9">
        <v>1</v>
      </c>
      <c r="F33" s="9">
        <v>1</v>
      </c>
      <c r="G33" s="9">
        <v>1</v>
      </c>
      <c r="H33" s="9">
        <v>1</v>
      </c>
      <c r="I33" s="10">
        <v>1</v>
      </c>
      <c r="J33" s="10">
        <v>1</v>
      </c>
      <c r="K33" s="10">
        <v>1</v>
      </c>
      <c r="L33" s="10">
        <v>1</v>
      </c>
      <c r="M33" s="10">
        <v>1</v>
      </c>
      <c r="N33" s="10">
        <v>1</v>
      </c>
      <c r="O33" s="10">
        <v>1</v>
      </c>
      <c r="P33" s="10">
        <v>1</v>
      </c>
      <c r="Q33" s="10">
        <v>1</v>
      </c>
      <c r="R33" s="10">
        <v>1</v>
      </c>
    </row>
    <row r="34" spans="1:18" ht="12" customHeight="1" x14ac:dyDescent="0.2">
      <c r="A34" s="22" t="s">
        <v>72</v>
      </c>
      <c r="B34" s="9">
        <v>16.36</v>
      </c>
      <c r="C34" s="9">
        <v>14.95</v>
      </c>
      <c r="D34" s="9">
        <v>10.95</v>
      </c>
      <c r="E34" s="9">
        <v>9.9499999999999993</v>
      </c>
      <c r="F34" s="9">
        <v>9.5</v>
      </c>
      <c r="G34" s="9">
        <v>9.5</v>
      </c>
      <c r="H34" s="9">
        <v>6</v>
      </c>
      <c r="I34" s="10">
        <v>5.28</v>
      </c>
      <c r="J34" s="10">
        <v>5.28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</row>
    <row r="35" spans="1:18" ht="12" customHeight="1" x14ac:dyDescent="0.2">
      <c r="A35" s="22" t="s">
        <v>61</v>
      </c>
      <c r="B35" s="9">
        <v>8.52</v>
      </c>
      <c r="C35" s="9">
        <v>7.65</v>
      </c>
      <c r="D35" s="9">
        <v>7.65</v>
      </c>
      <c r="E35" s="9">
        <v>6.5</v>
      </c>
      <c r="F35" s="9">
        <f>6+0.5</f>
        <v>6.5</v>
      </c>
      <c r="G35" s="9">
        <v>6</v>
      </c>
      <c r="H35" s="9">
        <v>6</v>
      </c>
      <c r="I35" s="10">
        <v>6</v>
      </c>
      <c r="J35" s="10">
        <v>6</v>
      </c>
      <c r="K35" s="10">
        <v>5</v>
      </c>
      <c r="L35" s="10">
        <v>5</v>
      </c>
      <c r="M35" s="10">
        <v>4.5</v>
      </c>
      <c r="N35" s="10">
        <v>4.5</v>
      </c>
      <c r="O35" s="10">
        <v>4.5</v>
      </c>
      <c r="P35" s="10">
        <v>4.5</v>
      </c>
      <c r="Q35" s="10">
        <v>4.5</v>
      </c>
      <c r="R35" s="10">
        <v>2.5</v>
      </c>
    </row>
    <row r="36" spans="1:18" ht="12" customHeight="1" x14ac:dyDescent="0.2">
      <c r="A36" s="22" t="s">
        <v>62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0.5</v>
      </c>
      <c r="N36" s="10">
        <v>0.5</v>
      </c>
      <c r="O36" s="10">
        <v>0.5</v>
      </c>
      <c r="P36" s="10">
        <v>0.5</v>
      </c>
      <c r="Q36" s="10">
        <v>0.5</v>
      </c>
      <c r="R36" s="10">
        <v>0.5</v>
      </c>
    </row>
    <row r="37" spans="1:18" ht="12" customHeight="1" x14ac:dyDescent="0.2">
      <c r="A37" s="22" t="s">
        <v>63</v>
      </c>
      <c r="B37" s="9">
        <v>3.75</v>
      </c>
      <c r="C37" s="9">
        <v>3</v>
      </c>
      <c r="D37" s="9">
        <v>3</v>
      </c>
      <c r="E37" s="9">
        <v>3</v>
      </c>
      <c r="F37" s="9">
        <v>3</v>
      </c>
      <c r="G37" s="9">
        <v>3</v>
      </c>
      <c r="H37" s="9">
        <v>3</v>
      </c>
      <c r="I37" s="10">
        <v>1.5</v>
      </c>
      <c r="J37" s="10">
        <v>1.5</v>
      </c>
      <c r="K37" s="10">
        <v>1.5</v>
      </c>
      <c r="L37" s="10">
        <v>1.5</v>
      </c>
      <c r="M37" s="10">
        <v>1.5</v>
      </c>
      <c r="N37" s="10">
        <v>1.5</v>
      </c>
      <c r="O37" s="10">
        <v>1.5</v>
      </c>
      <c r="P37" s="10">
        <v>1.5</v>
      </c>
      <c r="Q37" s="10">
        <v>1.5</v>
      </c>
      <c r="R37" s="10">
        <v>1.5</v>
      </c>
    </row>
    <row r="38" spans="1:18" ht="12" customHeight="1" x14ac:dyDescent="0.2">
      <c r="A38" s="22" t="s">
        <v>64</v>
      </c>
      <c r="B38" s="9">
        <v>0</v>
      </c>
      <c r="C38" s="9">
        <v>4</v>
      </c>
      <c r="D38" s="9">
        <v>4</v>
      </c>
      <c r="E38" s="9">
        <v>4</v>
      </c>
      <c r="F38" s="9">
        <v>4</v>
      </c>
      <c r="G38" s="9">
        <v>4</v>
      </c>
      <c r="H38" s="9">
        <v>4</v>
      </c>
      <c r="I38" s="10">
        <v>3</v>
      </c>
      <c r="J38" s="10">
        <v>3</v>
      </c>
      <c r="K38" s="10">
        <v>3</v>
      </c>
      <c r="L38" s="10">
        <v>3</v>
      </c>
      <c r="M38" s="10">
        <v>3</v>
      </c>
      <c r="N38" s="10">
        <v>3</v>
      </c>
      <c r="O38" s="10">
        <v>3</v>
      </c>
      <c r="P38" s="10">
        <v>3</v>
      </c>
      <c r="Q38" s="10">
        <v>1</v>
      </c>
      <c r="R38" s="10">
        <v>0</v>
      </c>
    </row>
    <row r="39" spans="1:18" ht="12" customHeight="1" x14ac:dyDescent="0.2">
      <c r="A39" s="22" t="s">
        <v>65</v>
      </c>
      <c r="B39" s="9">
        <v>4</v>
      </c>
      <c r="C39" s="9">
        <v>4</v>
      </c>
      <c r="D39" s="9">
        <v>4</v>
      </c>
      <c r="E39" s="9">
        <v>4</v>
      </c>
      <c r="F39" s="9">
        <v>4</v>
      </c>
      <c r="G39" s="9">
        <v>4</v>
      </c>
      <c r="H39" s="9">
        <v>2</v>
      </c>
      <c r="I39" s="10">
        <v>2</v>
      </c>
      <c r="J39" s="10">
        <v>2</v>
      </c>
      <c r="K39" s="10">
        <v>3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</row>
    <row r="40" spans="1:18" ht="12" customHeight="1" x14ac:dyDescent="0.2">
      <c r="A40" s="22" t="s">
        <v>66</v>
      </c>
      <c r="B40" s="9">
        <v>5.6</v>
      </c>
      <c r="C40" s="9">
        <v>5.6</v>
      </c>
      <c r="D40" s="9">
        <v>5.6</v>
      </c>
      <c r="E40" s="9">
        <v>5.6</v>
      </c>
      <c r="F40" s="9">
        <v>5</v>
      </c>
      <c r="G40" s="9">
        <v>5</v>
      </c>
      <c r="H40" s="9">
        <v>5</v>
      </c>
      <c r="I40" s="10">
        <v>4</v>
      </c>
      <c r="J40" s="10">
        <v>4</v>
      </c>
      <c r="K40" s="10">
        <v>4</v>
      </c>
      <c r="L40" s="10">
        <v>4</v>
      </c>
      <c r="M40" s="10">
        <v>4</v>
      </c>
      <c r="N40" s="10">
        <v>4</v>
      </c>
      <c r="O40" s="10">
        <v>4</v>
      </c>
      <c r="P40" s="10">
        <v>4</v>
      </c>
      <c r="Q40" s="10">
        <v>4</v>
      </c>
      <c r="R40" s="10">
        <v>4</v>
      </c>
    </row>
    <row r="41" spans="1:18" ht="12" customHeight="1" x14ac:dyDescent="0.2">
      <c r="A41" s="22" t="s">
        <v>67</v>
      </c>
      <c r="B41" s="9">
        <v>1.5</v>
      </c>
      <c r="C41" s="9">
        <v>1.5</v>
      </c>
      <c r="D41" s="9">
        <v>1.5</v>
      </c>
      <c r="E41" s="9">
        <v>0.25</v>
      </c>
      <c r="F41" s="9">
        <v>0.25</v>
      </c>
      <c r="G41" s="9">
        <v>0</v>
      </c>
      <c r="H41" s="9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/>
      <c r="Q41" s="10"/>
      <c r="R41" s="10"/>
    </row>
    <row r="42" spans="1:18" ht="12" customHeight="1" x14ac:dyDescent="0.2">
      <c r="A42" s="22" t="s">
        <v>52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3.5</v>
      </c>
      <c r="I42" s="10">
        <v>2</v>
      </c>
      <c r="J42" s="10">
        <v>2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</row>
    <row r="43" spans="1:18" ht="12" customHeight="1" x14ac:dyDescent="0.2">
      <c r="A43" s="22" t="s">
        <v>53</v>
      </c>
      <c r="B43" s="9">
        <v>0</v>
      </c>
      <c r="C43" s="9">
        <v>0</v>
      </c>
      <c r="D43" s="9">
        <v>0</v>
      </c>
      <c r="E43" s="9">
        <v>6</v>
      </c>
      <c r="F43" s="9">
        <v>6</v>
      </c>
      <c r="G43" s="9">
        <v>6</v>
      </c>
      <c r="H43" s="9">
        <v>6</v>
      </c>
      <c r="I43" s="10">
        <v>6</v>
      </c>
      <c r="J43" s="10">
        <v>5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</row>
    <row r="44" spans="1:18" ht="12" customHeight="1" x14ac:dyDescent="0.2">
      <c r="A44" s="22" t="s">
        <v>54</v>
      </c>
      <c r="B44" s="9">
        <v>5.5</v>
      </c>
      <c r="C44" s="9">
        <v>5.5</v>
      </c>
      <c r="D44" s="9">
        <v>5.5</v>
      </c>
      <c r="E44" s="9">
        <v>5.5</v>
      </c>
      <c r="F44" s="9">
        <v>5</v>
      </c>
      <c r="G44" s="9">
        <v>5</v>
      </c>
      <c r="H44" s="9">
        <v>5</v>
      </c>
      <c r="I44" s="10">
        <v>5</v>
      </c>
      <c r="J44" s="10">
        <v>5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</row>
    <row r="45" spans="1:18" ht="12" customHeight="1" x14ac:dyDescent="0.2">
      <c r="A45" s="22" t="s">
        <v>75</v>
      </c>
      <c r="B45" s="9">
        <v>5.16</v>
      </c>
      <c r="C45" s="9">
        <v>5</v>
      </c>
      <c r="D45" s="9">
        <v>5</v>
      </c>
      <c r="E45" s="9">
        <v>5</v>
      </c>
      <c r="F45" s="9">
        <v>5</v>
      </c>
      <c r="G45" s="9">
        <v>5</v>
      </c>
      <c r="H45" s="9">
        <v>2</v>
      </c>
      <c r="I45" s="10">
        <v>2</v>
      </c>
      <c r="J45" s="10">
        <v>2</v>
      </c>
      <c r="K45" s="10">
        <v>2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</row>
    <row r="46" spans="1:18" ht="12" customHeight="1" x14ac:dyDescent="0.2">
      <c r="A46" s="22" t="s">
        <v>55</v>
      </c>
      <c r="B46" s="11">
        <v>0</v>
      </c>
      <c r="C46" s="11">
        <v>0</v>
      </c>
      <c r="D46" s="11">
        <v>0</v>
      </c>
      <c r="E46" s="11">
        <v>3</v>
      </c>
      <c r="F46" s="11">
        <v>3</v>
      </c>
      <c r="G46" s="11">
        <v>3</v>
      </c>
      <c r="H46" s="11">
        <v>3</v>
      </c>
      <c r="I46" s="12">
        <v>3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</row>
    <row r="47" spans="1:18" ht="12" customHeight="1" x14ac:dyDescent="0.2">
      <c r="A47" s="21" t="s">
        <v>56</v>
      </c>
      <c r="B47" s="11">
        <f>SUM(B9:B46)</f>
        <v>542.02</v>
      </c>
      <c r="C47" s="11">
        <f>SUM(C9:C46)</f>
        <v>536.9</v>
      </c>
      <c r="D47" s="11">
        <f>SUM(D9:D46)</f>
        <v>532.95999999999992</v>
      </c>
      <c r="E47" s="11">
        <f>SUM(E9:E46)</f>
        <v>532.95999999999992</v>
      </c>
      <c r="F47" s="11">
        <f>SUM(F9:F46)</f>
        <v>530.32999999999993</v>
      </c>
      <c r="G47" s="11">
        <f>SUM(G9:G46)</f>
        <v>520.80999999999995</v>
      </c>
      <c r="H47" s="11">
        <f>SUM(H9:H46)</f>
        <v>501.01000000000005</v>
      </c>
      <c r="I47" s="12">
        <f>SUM(I9:I46)</f>
        <v>477.15</v>
      </c>
      <c r="J47" s="12">
        <f>SUM(J9:J46)</f>
        <v>453.54999999999995</v>
      </c>
      <c r="K47" s="12">
        <f>SUM(K9:K46)</f>
        <v>390.60000000000008</v>
      </c>
      <c r="L47" s="12">
        <f>SUM(L9:L46)</f>
        <v>346.25000000000006</v>
      </c>
      <c r="M47" s="12">
        <f>SUM(M9:M46)</f>
        <v>327.15000000000003</v>
      </c>
      <c r="N47" s="12">
        <f>SUM(N9:N46)</f>
        <v>327.15000000000003</v>
      </c>
      <c r="O47" s="12">
        <f>SUM(O9:O46)</f>
        <v>327.15000000000003</v>
      </c>
      <c r="P47" s="12">
        <f>SUM(P9:P46)</f>
        <v>297.64999999999998</v>
      </c>
      <c r="Q47" s="12">
        <f>SUM(Q9:Q46)</f>
        <v>275.89999999999998</v>
      </c>
      <c r="R47" s="12">
        <f>SUM(R9:R46)</f>
        <v>258.60000000000002</v>
      </c>
    </row>
    <row r="48" spans="1:18" ht="12" customHeight="1" thickBot="1" x14ac:dyDescent="0.25">
      <c r="A48" s="13" t="s">
        <v>3</v>
      </c>
      <c r="B48" s="14">
        <f>(B5+B6+B7+B47)</f>
        <v>3392</v>
      </c>
      <c r="C48" s="14">
        <f>(C5+C6+C7+C47)</f>
        <v>3262</v>
      </c>
      <c r="D48" s="14">
        <f>(D5+D6+D7+D47)</f>
        <v>3106</v>
      </c>
      <c r="E48" s="14">
        <f>(E5+E6+E7+E47)</f>
        <v>2928</v>
      </c>
      <c r="F48" s="14">
        <f>(F5+F6+F7+F47)</f>
        <v>2701</v>
      </c>
      <c r="G48" s="14">
        <f>(G5+G6+G7+G47)</f>
        <v>2466</v>
      </c>
      <c r="H48" s="14">
        <f>(H5+H6+H7+H47)</f>
        <v>2316</v>
      </c>
      <c r="I48" s="14">
        <f>(I5+I6+I7+I47)</f>
        <v>2205</v>
      </c>
      <c r="J48" s="14">
        <f>(J5+J6+J7+J47)</f>
        <v>2100</v>
      </c>
      <c r="K48" s="14">
        <f>(K5+K6+K7+K47)</f>
        <v>1984.0000000000002</v>
      </c>
      <c r="L48" s="14">
        <f>(L5+L6+L7+L47)</f>
        <v>1816</v>
      </c>
      <c r="M48" s="14">
        <f>(M5+M6+M7+M47)</f>
        <v>1674</v>
      </c>
      <c r="N48" s="14">
        <f>(N5+N6+N7+N47)</f>
        <v>1522</v>
      </c>
      <c r="O48" s="14">
        <f>(O5+O6+O7+O47)</f>
        <v>1360</v>
      </c>
      <c r="P48" s="15">
        <f>(P5+P6+P47)</f>
        <v>1238</v>
      </c>
      <c r="Q48" s="15">
        <f>(Q5+Q6+Q47)</f>
        <v>1174</v>
      </c>
      <c r="R48" s="15">
        <f>(R5+R6+R47)</f>
        <v>1068</v>
      </c>
    </row>
    <row r="49" spans="1:18" ht="4.9000000000000004" customHeight="1" thickTop="1" x14ac:dyDescent="0.2">
      <c r="F49" s="9"/>
      <c r="G49" s="9"/>
      <c r="H49" s="9"/>
      <c r="I49" s="10"/>
      <c r="J49" s="10"/>
      <c r="K49" s="10"/>
      <c r="L49" s="10"/>
      <c r="M49" s="10"/>
      <c r="N49" s="10"/>
      <c r="O49" s="10"/>
      <c r="P49" s="10"/>
      <c r="Q49" s="10"/>
      <c r="R49" s="10"/>
    </row>
    <row r="50" spans="1:18" ht="12" customHeight="1" x14ac:dyDescent="0.2">
      <c r="A50" s="13" t="s">
        <v>4</v>
      </c>
      <c r="B50" s="9">
        <v>549</v>
      </c>
      <c r="C50" s="9">
        <v>531</v>
      </c>
      <c r="D50" s="9">
        <v>475</v>
      </c>
      <c r="E50" s="9">
        <v>413</v>
      </c>
      <c r="F50" s="9">
        <v>359</v>
      </c>
      <c r="G50" s="9">
        <v>312</v>
      </c>
      <c r="H50" s="9">
        <v>290</v>
      </c>
      <c r="I50" s="10">
        <v>270</v>
      </c>
      <c r="J50" s="10">
        <v>270</v>
      </c>
      <c r="K50" s="10">
        <v>270</v>
      </c>
      <c r="L50" s="10">
        <v>270</v>
      </c>
      <c r="M50" s="10">
        <v>270</v>
      </c>
      <c r="N50" s="10">
        <v>270</v>
      </c>
      <c r="O50" s="10">
        <v>270</v>
      </c>
      <c r="P50" s="10">
        <v>270</v>
      </c>
      <c r="Q50" s="10">
        <v>270</v>
      </c>
      <c r="R50" s="10">
        <v>270</v>
      </c>
    </row>
    <row r="51" spans="1:18" ht="12" customHeight="1" x14ac:dyDescent="0.2">
      <c r="A51" s="13" t="s">
        <v>15</v>
      </c>
      <c r="B51" s="9">
        <v>534</v>
      </c>
      <c r="C51" s="9">
        <v>513</v>
      </c>
      <c r="D51" s="9">
        <v>493</v>
      </c>
      <c r="E51" s="9">
        <v>493</v>
      </c>
      <c r="F51" s="9">
        <v>469</v>
      </c>
      <c r="G51" s="9">
        <v>447</v>
      </c>
      <c r="H51" s="9">
        <v>426</v>
      </c>
      <c r="I51" s="10">
        <v>406</v>
      </c>
      <c r="J51" s="10">
        <v>387</v>
      </c>
      <c r="K51" s="10">
        <v>352</v>
      </c>
      <c r="L51" s="10">
        <v>352</v>
      </c>
      <c r="M51" s="10">
        <v>352</v>
      </c>
      <c r="N51" s="10">
        <v>352</v>
      </c>
      <c r="O51" s="10">
        <v>308</v>
      </c>
      <c r="P51" s="10">
        <v>264</v>
      </c>
      <c r="Q51" s="10">
        <v>220</v>
      </c>
      <c r="R51" s="10">
        <v>220</v>
      </c>
    </row>
    <row r="52" spans="1:18" ht="12" customHeight="1" x14ac:dyDescent="0.2">
      <c r="A52" s="13" t="s">
        <v>28</v>
      </c>
      <c r="B52" s="9">
        <v>525</v>
      </c>
      <c r="C52" s="9">
        <v>525</v>
      </c>
      <c r="D52" s="9">
        <v>525</v>
      </c>
      <c r="E52" s="9">
        <v>525</v>
      </c>
      <c r="F52" s="9">
        <v>500</v>
      </c>
      <c r="G52" s="9">
        <v>500</v>
      </c>
      <c r="H52" s="9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/>
      <c r="R52" s="10"/>
    </row>
    <row r="53" spans="1:18" ht="12" customHeight="1" x14ac:dyDescent="0.2">
      <c r="A53" s="13" t="s">
        <v>70</v>
      </c>
      <c r="B53" s="9">
        <v>4299</v>
      </c>
      <c r="C53" s="9">
        <v>4094</v>
      </c>
      <c r="D53" s="9">
        <v>3937</v>
      </c>
      <c r="E53" s="9">
        <v>3679</v>
      </c>
      <c r="F53" s="9">
        <v>3410</v>
      </c>
      <c r="G53" s="9">
        <v>3110</v>
      </c>
      <c r="H53" s="9">
        <v>2835</v>
      </c>
      <c r="I53" s="10">
        <v>2625</v>
      </c>
      <c r="J53" s="10">
        <v>2400</v>
      </c>
      <c r="K53" s="10">
        <v>2200</v>
      </c>
      <c r="L53" s="10">
        <v>1700</v>
      </c>
      <c r="M53" s="10">
        <v>1450</v>
      </c>
      <c r="N53" s="10">
        <v>1200</v>
      </c>
      <c r="O53" s="10">
        <v>950</v>
      </c>
      <c r="P53" s="10">
        <v>700</v>
      </c>
      <c r="Q53" s="10">
        <v>700</v>
      </c>
      <c r="R53" s="10">
        <v>700</v>
      </c>
    </row>
    <row r="54" spans="1:18" ht="12" customHeight="1" x14ac:dyDescent="0.2">
      <c r="F54" s="9"/>
      <c r="G54" s="9"/>
      <c r="H54" s="9"/>
      <c r="I54" s="10"/>
      <c r="J54" s="10"/>
      <c r="K54" s="10"/>
      <c r="L54" s="10"/>
      <c r="M54" s="10"/>
      <c r="N54" s="10"/>
      <c r="O54" s="10"/>
      <c r="P54" s="10"/>
      <c r="Q54" s="10"/>
      <c r="R54" s="10"/>
    </row>
    <row r="55" spans="1:18" ht="12" customHeight="1" x14ac:dyDescent="0.2">
      <c r="A55" s="5" t="s">
        <v>5</v>
      </c>
      <c r="B55" s="5"/>
      <c r="C55" s="5"/>
      <c r="D55" s="5"/>
      <c r="E55" s="5"/>
      <c r="F55" s="9"/>
      <c r="G55" s="9"/>
      <c r="H55" s="9"/>
      <c r="I55" s="10"/>
      <c r="J55" s="10"/>
      <c r="K55" s="10"/>
      <c r="L55" s="10"/>
      <c r="M55" s="10"/>
      <c r="N55" s="10"/>
      <c r="O55" s="10"/>
      <c r="P55" s="10"/>
      <c r="Q55" s="10"/>
      <c r="R55" s="10"/>
    </row>
    <row r="56" spans="1:18" ht="12" customHeight="1" x14ac:dyDescent="0.2">
      <c r="A56" s="21" t="s">
        <v>87</v>
      </c>
      <c r="B56" s="9">
        <v>280.5</v>
      </c>
      <c r="C56" s="9">
        <v>267.5</v>
      </c>
      <c r="D56" s="9">
        <v>252.5</v>
      </c>
      <c r="E56" s="9">
        <v>234.5</v>
      </c>
      <c r="F56" s="9">
        <v>211.5</v>
      </c>
      <c r="G56" s="9">
        <v>192.5</v>
      </c>
      <c r="H56" s="9">
        <v>181.35</v>
      </c>
      <c r="I56" s="10">
        <v>155.35</v>
      </c>
      <c r="J56" s="10">
        <v>143.35</v>
      </c>
      <c r="K56" s="10">
        <v>133.35</v>
      </c>
      <c r="L56" s="10">
        <v>121.35</v>
      </c>
      <c r="M56" s="10">
        <v>110.85</v>
      </c>
      <c r="N56" s="10">
        <v>97.85</v>
      </c>
      <c r="O56" s="10">
        <v>83.85</v>
      </c>
      <c r="P56" s="10">
        <v>79.45</v>
      </c>
      <c r="Q56" s="10">
        <v>76.2</v>
      </c>
      <c r="R56" s="10">
        <v>69.3</v>
      </c>
    </row>
    <row r="57" spans="1:18" ht="12" customHeight="1" x14ac:dyDescent="0.2">
      <c r="A57" s="21" t="s">
        <v>30</v>
      </c>
      <c r="B57" s="9">
        <v>6</v>
      </c>
      <c r="C57" s="9">
        <v>6</v>
      </c>
      <c r="D57" s="9">
        <v>6</v>
      </c>
      <c r="E57" s="9">
        <v>6</v>
      </c>
      <c r="F57" s="9">
        <v>6</v>
      </c>
      <c r="G57" s="9">
        <v>6</v>
      </c>
      <c r="H57" s="9">
        <v>6</v>
      </c>
      <c r="I57" s="10">
        <v>6</v>
      </c>
      <c r="J57" s="10">
        <v>6</v>
      </c>
      <c r="K57" s="10">
        <v>6</v>
      </c>
      <c r="L57" s="10">
        <v>6</v>
      </c>
      <c r="M57" s="10">
        <v>6</v>
      </c>
      <c r="N57" s="10">
        <v>6</v>
      </c>
      <c r="O57" s="10">
        <v>6</v>
      </c>
      <c r="P57" s="10">
        <v>6</v>
      </c>
      <c r="Q57" s="10">
        <v>6</v>
      </c>
      <c r="R57" s="10">
        <v>5</v>
      </c>
    </row>
    <row r="58" spans="1:18" ht="12" customHeight="1" x14ac:dyDescent="0.2">
      <c r="A58" s="21" t="s">
        <v>31</v>
      </c>
      <c r="B58" s="9">
        <v>18.7</v>
      </c>
      <c r="C58" s="9">
        <v>18.7</v>
      </c>
      <c r="D58" s="9">
        <v>18.7</v>
      </c>
      <c r="E58" s="9">
        <v>18.7</v>
      </c>
      <c r="F58" s="9">
        <v>18.7</v>
      </c>
      <c r="G58" s="9">
        <v>18.7</v>
      </c>
      <c r="H58" s="9">
        <v>18.7</v>
      </c>
      <c r="I58" s="10">
        <v>18.7</v>
      </c>
      <c r="J58" s="10">
        <v>18.7</v>
      </c>
      <c r="K58" s="10">
        <v>18.7</v>
      </c>
      <c r="L58" s="10">
        <v>18.7</v>
      </c>
      <c r="M58" s="10">
        <v>20.85</v>
      </c>
      <c r="N58" s="10">
        <v>20.85</v>
      </c>
      <c r="O58" s="10">
        <v>20.85</v>
      </c>
      <c r="P58" s="10">
        <v>13.5</v>
      </c>
      <c r="Q58" s="10">
        <v>13.5</v>
      </c>
      <c r="R58" s="10">
        <v>12.7</v>
      </c>
    </row>
    <row r="59" spans="1:18" ht="12" customHeight="1" x14ac:dyDescent="0.2">
      <c r="A59" s="21" t="s">
        <v>68</v>
      </c>
      <c r="B59" s="9"/>
      <c r="C59" s="9"/>
      <c r="D59" s="9"/>
      <c r="E59" s="9"/>
      <c r="F59" s="9"/>
      <c r="G59" s="9"/>
      <c r="H59" s="9"/>
      <c r="I59" s="10"/>
      <c r="J59" s="10"/>
      <c r="K59" s="10"/>
      <c r="L59" s="10"/>
      <c r="M59" s="10"/>
      <c r="N59" s="10"/>
      <c r="O59" s="10"/>
      <c r="P59" s="10"/>
      <c r="Q59" s="10"/>
      <c r="R59" s="10"/>
    </row>
    <row r="60" spans="1:18" ht="12" customHeight="1" x14ac:dyDescent="0.2">
      <c r="A60" s="22" t="s">
        <v>34</v>
      </c>
      <c r="B60" s="9">
        <f>2.6+1.25</f>
        <v>3.85</v>
      </c>
      <c r="C60" s="9">
        <f>2.6+1.25</f>
        <v>3.85</v>
      </c>
      <c r="D60" s="9">
        <f>2.6+1.25</f>
        <v>3.85</v>
      </c>
      <c r="E60" s="9">
        <v>2.6</v>
      </c>
      <c r="F60" s="9">
        <v>2.6</v>
      </c>
      <c r="G60" s="9">
        <v>2.6</v>
      </c>
      <c r="H60" s="9">
        <v>2.6</v>
      </c>
      <c r="I60" s="10">
        <v>2.6</v>
      </c>
      <c r="J60" s="10">
        <v>2.6</v>
      </c>
      <c r="K60" s="10">
        <v>2.6</v>
      </c>
      <c r="L60" s="10">
        <v>2.6</v>
      </c>
      <c r="M60" s="10">
        <v>2.6</v>
      </c>
      <c r="N60" s="10">
        <v>2.6</v>
      </c>
      <c r="O60" s="10">
        <v>2.6</v>
      </c>
      <c r="P60" s="10">
        <v>2.6</v>
      </c>
      <c r="Q60" s="10">
        <v>2.6</v>
      </c>
      <c r="R60" s="10">
        <v>2.5</v>
      </c>
    </row>
    <row r="61" spans="1:18" ht="12" customHeight="1" x14ac:dyDescent="0.2">
      <c r="A61" s="22" t="s">
        <v>36</v>
      </c>
      <c r="B61" s="9">
        <v>1.5</v>
      </c>
      <c r="C61" s="9">
        <v>1.5</v>
      </c>
      <c r="D61" s="9">
        <v>1.5</v>
      </c>
      <c r="E61" s="9">
        <v>1.5</v>
      </c>
      <c r="F61" s="9">
        <v>1.5</v>
      </c>
      <c r="G61" s="9">
        <v>1.5</v>
      </c>
      <c r="H61" s="9">
        <v>1.5</v>
      </c>
      <c r="I61" s="10">
        <v>1.5</v>
      </c>
      <c r="J61" s="10">
        <v>1.5</v>
      </c>
      <c r="K61" s="10">
        <v>1.5</v>
      </c>
      <c r="L61" s="10">
        <v>1.5</v>
      </c>
      <c r="M61" s="10">
        <v>0.75</v>
      </c>
      <c r="N61" s="10">
        <v>0.75</v>
      </c>
      <c r="O61" s="10">
        <v>0.75</v>
      </c>
      <c r="P61" s="10">
        <v>0.75</v>
      </c>
      <c r="Q61" s="10">
        <v>0.5</v>
      </c>
      <c r="R61" s="10">
        <v>0.5</v>
      </c>
    </row>
    <row r="62" spans="1:18" ht="12" customHeight="1" x14ac:dyDescent="0.2">
      <c r="A62" s="22" t="s">
        <v>37</v>
      </c>
      <c r="B62" s="9">
        <v>2.2000000000000002</v>
      </c>
      <c r="C62" s="9">
        <v>2.2000000000000002</v>
      </c>
      <c r="D62" s="9">
        <v>2.2000000000000002</v>
      </c>
      <c r="E62" s="9">
        <v>2.2000000000000002</v>
      </c>
      <c r="F62" s="9">
        <v>2.2000000000000002</v>
      </c>
      <c r="G62" s="9">
        <v>2.2000000000000002</v>
      </c>
      <c r="H62" s="9">
        <v>2.2000000000000002</v>
      </c>
      <c r="I62" s="10">
        <v>2.2000000000000002</v>
      </c>
      <c r="J62" s="10">
        <v>2.2000000000000002</v>
      </c>
      <c r="K62" s="10">
        <v>2.2000000000000002</v>
      </c>
      <c r="L62" s="10">
        <v>3</v>
      </c>
      <c r="M62" s="10">
        <v>3</v>
      </c>
      <c r="N62" s="10">
        <v>3</v>
      </c>
      <c r="O62" s="10">
        <v>3</v>
      </c>
      <c r="P62" s="10">
        <v>3</v>
      </c>
      <c r="Q62" s="10">
        <v>3</v>
      </c>
      <c r="R62" s="10">
        <v>3</v>
      </c>
    </row>
    <row r="63" spans="1:18" ht="12" customHeight="1" x14ac:dyDescent="0.2">
      <c r="A63" s="22" t="s">
        <v>38</v>
      </c>
      <c r="B63" s="9">
        <v>1</v>
      </c>
      <c r="C63" s="9">
        <v>1</v>
      </c>
      <c r="D63" s="9">
        <v>1</v>
      </c>
      <c r="E63" s="9">
        <v>1</v>
      </c>
      <c r="F63" s="9">
        <v>1</v>
      </c>
      <c r="G63" s="9">
        <v>1</v>
      </c>
      <c r="H63" s="9">
        <v>1</v>
      </c>
      <c r="I63" s="10">
        <v>1</v>
      </c>
      <c r="J63" s="10">
        <v>1</v>
      </c>
      <c r="K63" s="10">
        <v>1</v>
      </c>
      <c r="L63" s="10">
        <v>1</v>
      </c>
      <c r="M63" s="10">
        <v>1</v>
      </c>
      <c r="N63" s="10">
        <v>1</v>
      </c>
      <c r="O63" s="10">
        <v>1</v>
      </c>
      <c r="P63" s="10">
        <v>1</v>
      </c>
      <c r="Q63" s="10">
        <v>1</v>
      </c>
      <c r="R63" s="10">
        <v>1</v>
      </c>
    </row>
    <row r="64" spans="1:18" s="2" customFormat="1" ht="12" customHeight="1" x14ac:dyDescent="0.2">
      <c r="A64" s="23" t="s">
        <v>57</v>
      </c>
      <c r="B64" s="16">
        <v>2.9</v>
      </c>
      <c r="C64" s="16">
        <v>2.9</v>
      </c>
      <c r="D64" s="16">
        <v>2.9</v>
      </c>
      <c r="E64" s="16">
        <v>2.9</v>
      </c>
      <c r="F64" s="16">
        <v>2.9</v>
      </c>
      <c r="G64" s="16">
        <v>2.9</v>
      </c>
      <c r="H64" s="16">
        <v>2.9</v>
      </c>
      <c r="I64" s="17">
        <v>2.9</v>
      </c>
      <c r="J64" s="17">
        <v>2.9</v>
      </c>
      <c r="K64" s="17">
        <v>2.9</v>
      </c>
      <c r="L64" s="17">
        <v>2.9</v>
      </c>
      <c r="M64" s="17">
        <v>2</v>
      </c>
      <c r="N64" s="17">
        <v>2</v>
      </c>
      <c r="O64" s="17">
        <v>2</v>
      </c>
      <c r="P64" s="17">
        <v>0.75</v>
      </c>
      <c r="Q64" s="17">
        <v>0</v>
      </c>
      <c r="R64" s="17">
        <v>0</v>
      </c>
    </row>
    <row r="65" spans="1:18" ht="12" customHeight="1" x14ac:dyDescent="0.2">
      <c r="A65" s="22" t="s">
        <v>39</v>
      </c>
      <c r="B65" s="9">
        <v>4</v>
      </c>
      <c r="C65" s="9">
        <v>4</v>
      </c>
      <c r="D65" s="9">
        <v>4</v>
      </c>
      <c r="E65" s="9">
        <v>4</v>
      </c>
      <c r="F65" s="9">
        <v>4</v>
      </c>
      <c r="G65" s="9">
        <v>4</v>
      </c>
      <c r="H65" s="9">
        <v>4</v>
      </c>
      <c r="I65" s="10">
        <v>4</v>
      </c>
      <c r="J65" s="10">
        <v>4</v>
      </c>
      <c r="K65" s="10">
        <v>4</v>
      </c>
      <c r="L65" s="10">
        <v>4</v>
      </c>
      <c r="M65" s="10">
        <v>4</v>
      </c>
      <c r="N65" s="10">
        <v>4</v>
      </c>
      <c r="O65" s="10">
        <v>4</v>
      </c>
      <c r="P65" s="10">
        <v>3</v>
      </c>
      <c r="Q65" s="10">
        <v>3</v>
      </c>
      <c r="R65" s="10">
        <v>2</v>
      </c>
    </row>
    <row r="66" spans="1:18" ht="12" customHeight="1" x14ac:dyDescent="0.2">
      <c r="A66" s="22" t="s">
        <v>42</v>
      </c>
      <c r="B66" s="9">
        <v>0</v>
      </c>
      <c r="C66" s="9">
        <v>0</v>
      </c>
      <c r="D66" s="9">
        <v>0</v>
      </c>
      <c r="E66" s="9">
        <v>1.25</v>
      </c>
      <c r="F66" s="9">
        <v>1.25</v>
      </c>
      <c r="G66" s="9">
        <v>1.25</v>
      </c>
      <c r="H66" s="9">
        <v>1.25</v>
      </c>
      <c r="I66" s="10">
        <v>1.25</v>
      </c>
      <c r="J66" s="10">
        <v>1.25</v>
      </c>
      <c r="K66" s="10">
        <v>1.25</v>
      </c>
      <c r="L66" s="10">
        <v>1.5</v>
      </c>
      <c r="M66" s="10">
        <v>1.5</v>
      </c>
      <c r="N66" s="10">
        <v>1.5</v>
      </c>
      <c r="O66" s="10">
        <v>1.5</v>
      </c>
      <c r="P66" s="10">
        <v>1.5</v>
      </c>
      <c r="Q66" s="10">
        <v>1.5</v>
      </c>
      <c r="R66" s="10">
        <v>1.5</v>
      </c>
    </row>
    <row r="67" spans="1:18" ht="12" customHeight="1" x14ac:dyDescent="0.2">
      <c r="A67" s="22" t="s">
        <v>43</v>
      </c>
      <c r="B67" s="9">
        <v>3</v>
      </c>
      <c r="C67" s="9">
        <v>3</v>
      </c>
      <c r="D67" s="9">
        <v>3</v>
      </c>
      <c r="E67" s="9">
        <v>3</v>
      </c>
      <c r="F67" s="9">
        <v>3</v>
      </c>
      <c r="G67" s="9">
        <v>3</v>
      </c>
      <c r="H67" s="9">
        <v>3</v>
      </c>
      <c r="I67" s="10">
        <v>3</v>
      </c>
      <c r="J67" s="10">
        <v>3</v>
      </c>
      <c r="K67" s="10">
        <v>3</v>
      </c>
      <c r="L67" s="10">
        <v>3</v>
      </c>
      <c r="M67" s="10">
        <v>3</v>
      </c>
      <c r="N67" s="10">
        <v>3</v>
      </c>
      <c r="O67" s="10">
        <v>3</v>
      </c>
      <c r="P67" s="10">
        <v>0</v>
      </c>
      <c r="Q67" s="10">
        <v>0</v>
      </c>
      <c r="R67" s="10">
        <v>0</v>
      </c>
    </row>
    <row r="68" spans="1:18" ht="12" customHeight="1" x14ac:dyDescent="0.2">
      <c r="A68" s="22" t="s">
        <v>44</v>
      </c>
      <c r="B68" s="9">
        <v>0.8</v>
      </c>
      <c r="C68" s="9">
        <v>0.8</v>
      </c>
      <c r="D68" s="9">
        <v>0.8</v>
      </c>
      <c r="E68" s="9">
        <v>0.8</v>
      </c>
      <c r="F68" s="9">
        <v>0.8</v>
      </c>
      <c r="G68" s="9">
        <v>0.8</v>
      </c>
      <c r="H68" s="9">
        <v>0.8</v>
      </c>
      <c r="I68" s="10">
        <v>0.8</v>
      </c>
      <c r="J68" s="10">
        <v>0.8</v>
      </c>
      <c r="K68" s="10">
        <v>0.8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</row>
    <row r="69" spans="1:18" ht="12" customHeight="1" x14ac:dyDescent="0.2">
      <c r="A69" s="22" t="s">
        <v>45</v>
      </c>
      <c r="B69" s="9">
        <v>0.25</v>
      </c>
      <c r="C69" s="9">
        <v>0.25</v>
      </c>
      <c r="D69" s="9">
        <v>0.25</v>
      </c>
      <c r="E69" s="9">
        <v>0.25</v>
      </c>
      <c r="F69" s="9">
        <v>0.25</v>
      </c>
      <c r="G69" s="9">
        <v>0.25</v>
      </c>
      <c r="H69" s="9">
        <v>0.25</v>
      </c>
      <c r="I69" s="10">
        <v>0.25</v>
      </c>
      <c r="J69" s="10">
        <v>0.25</v>
      </c>
      <c r="K69" s="10">
        <v>0.25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</row>
    <row r="70" spans="1:18" ht="12" customHeight="1" x14ac:dyDescent="0.2">
      <c r="A70" s="22" t="s">
        <v>46</v>
      </c>
      <c r="B70" s="9">
        <v>5</v>
      </c>
      <c r="C70" s="9">
        <v>5</v>
      </c>
      <c r="D70" s="9">
        <v>5</v>
      </c>
      <c r="E70" s="9">
        <v>5</v>
      </c>
      <c r="F70" s="9">
        <v>5</v>
      </c>
      <c r="G70" s="9">
        <v>5</v>
      </c>
      <c r="H70" s="9">
        <v>5</v>
      </c>
      <c r="I70" s="10">
        <v>5</v>
      </c>
      <c r="J70" s="10">
        <v>5</v>
      </c>
      <c r="K70" s="10">
        <v>5</v>
      </c>
      <c r="L70" s="10">
        <v>5</v>
      </c>
      <c r="M70" s="10">
        <v>4</v>
      </c>
      <c r="N70" s="10">
        <v>4</v>
      </c>
      <c r="O70" s="10">
        <v>4</v>
      </c>
      <c r="P70" s="10">
        <v>4</v>
      </c>
      <c r="Q70" s="10">
        <v>3.5</v>
      </c>
      <c r="R70" s="10">
        <v>3.5</v>
      </c>
    </row>
    <row r="71" spans="1:18" ht="12" customHeight="1" x14ac:dyDescent="0.2">
      <c r="A71" s="22" t="s">
        <v>47</v>
      </c>
      <c r="B71" s="9">
        <v>1.25</v>
      </c>
      <c r="C71" s="9">
        <v>1.25</v>
      </c>
      <c r="D71" s="9">
        <v>1.25</v>
      </c>
      <c r="E71" s="9">
        <v>1.25</v>
      </c>
      <c r="F71" s="9">
        <v>1.25</v>
      </c>
      <c r="G71" s="9">
        <v>1.25</v>
      </c>
      <c r="H71" s="9">
        <v>1.25</v>
      </c>
      <c r="I71" s="10">
        <v>1.25</v>
      </c>
      <c r="J71" s="10">
        <v>1.25</v>
      </c>
      <c r="K71" s="10">
        <v>1.25</v>
      </c>
      <c r="L71" s="10">
        <v>1.25</v>
      </c>
      <c r="M71" s="10">
        <v>1.25</v>
      </c>
      <c r="N71" s="10">
        <v>1.25</v>
      </c>
      <c r="O71" s="10">
        <v>1.25</v>
      </c>
      <c r="P71" s="10">
        <v>1.25</v>
      </c>
      <c r="Q71" s="10">
        <v>0.5</v>
      </c>
      <c r="R71" s="10">
        <v>0.5</v>
      </c>
    </row>
    <row r="72" spans="1:18" ht="12" customHeight="1" x14ac:dyDescent="0.2">
      <c r="A72" s="22" t="s">
        <v>69</v>
      </c>
      <c r="B72" s="9">
        <v>2.7</v>
      </c>
      <c r="C72" s="9">
        <v>2.7</v>
      </c>
      <c r="D72" s="9">
        <v>2.7</v>
      </c>
      <c r="E72" s="9">
        <v>2.7</v>
      </c>
      <c r="F72" s="9">
        <v>2.7</v>
      </c>
      <c r="G72" s="9">
        <v>2.7</v>
      </c>
      <c r="H72" s="9">
        <v>2.7</v>
      </c>
      <c r="I72" s="10">
        <v>2.7</v>
      </c>
      <c r="J72" s="10">
        <v>2.7</v>
      </c>
      <c r="K72" s="10">
        <v>2.7</v>
      </c>
      <c r="L72" s="10">
        <v>2.7</v>
      </c>
      <c r="M72" s="10">
        <v>2.7</v>
      </c>
      <c r="N72" s="10">
        <v>2.7</v>
      </c>
      <c r="O72" s="10">
        <v>2.7</v>
      </c>
      <c r="P72" s="10">
        <v>2.7</v>
      </c>
      <c r="Q72" s="10">
        <v>2.2000000000000002</v>
      </c>
      <c r="R72" s="10">
        <v>2</v>
      </c>
    </row>
    <row r="73" spans="1:18" ht="12" customHeight="1" x14ac:dyDescent="0.2">
      <c r="A73" s="22" t="s">
        <v>51</v>
      </c>
      <c r="B73" s="16">
        <v>3.5</v>
      </c>
      <c r="C73" s="16">
        <v>3.5</v>
      </c>
      <c r="D73" s="16">
        <v>3.5</v>
      </c>
      <c r="E73" s="16">
        <v>3.5</v>
      </c>
      <c r="F73" s="16">
        <v>3.5</v>
      </c>
      <c r="G73" s="16">
        <v>3.5</v>
      </c>
      <c r="H73" s="16">
        <v>3.5</v>
      </c>
      <c r="I73" s="17">
        <v>3.5</v>
      </c>
      <c r="J73" s="17">
        <v>3.5</v>
      </c>
      <c r="K73" s="17">
        <v>3.5</v>
      </c>
      <c r="L73" s="17">
        <v>3.5</v>
      </c>
      <c r="M73" s="17">
        <v>3.5</v>
      </c>
      <c r="N73" s="17">
        <v>3.5</v>
      </c>
      <c r="O73" s="17">
        <v>3.5</v>
      </c>
      <c r="P73" s="17">
        <v>3.5</v>
      </c>
      <c r="Q73" s="17">
        <v>3.5</v>
      </c>
      <c r="R73" s="10">
        <v>3.5</v>
      </c>
    </row>
    <row r="74" spans="1:18" ht="12" customHeight="1" x14ac:dyDescent="0.2">
      <c r="A74" s="22" t="s">
        <v>60</v>
      </c>
      <c r="B74" s="11">
        <v>1.85</v>
      </c>
      <c r="C74" s="11">
        <v>1.85</v>
      </c>
      <c r="D74" s="11">
        <v>1.85</v>
      </c>
      <c r="E74" s="11">
        <v>1.85</v>
      </c>
      <c r="F74" s="11">
        <v>1.85</v>
      </c>
      <c r="G74" s="11">
        <v>1.85</v>
      </c>
      <c r="H74" s="11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0"/>
    </row>
    <row r="75" spans="1:18" ht="12" customHeight="1" x14ac:dyDescent="0.2">
      <c r="A75" s="21" t="s">
        <v>56</v>
      </c>
      <c r="B75" s="11">
        <f>SUM(B60:B74)</f>
        <v>33.800000000000004</v>
      </c>
      <c r="C75" s="11">
        <f>SUM(C60:C74)</f>
        <v>33.800000000000004</v>
      </c>
      <c r="D75" s="11">
        <f>SUM(D60:D74)</f>
        <v>33.800000000000004</v>
      </c>
      <c r="E75" s="11">
        <f>SUM(E60:E74)</f>
        <v>33.799999999999997</v>
      </c>
      <c r="F75" s="11">
        <f>SUM(F60:F74)</f>
        <v>33.799999999999997</v>
      </c>
      <c r="G75" s="11">
        <f>SUM(G60:G74)</f>
        <v>33.799999999999997</v>
      </c>
      <c r="H75" s="11">
        <f t="shared" ref="H75:R75" si="0">SUM(H60:H74)</f>
        <v>31.95</v>
      </c>
      <c r="I75" s="11">
        <f t="shared" si="0"/>
        <v>31.95</v>
      </c>
      <c r="J75" s="11">
        <f t="shared" si="0"/>
        <v>31.95</v>
      </c>
      <c r="K75" s="11">
        <f t="shared" si="0"/>
        <v>31.95</v>
      </c>
      <c r="L75" s="11">
        <f t="shared" si="0"/>
        <v>31.95</v>
      </c>
      <c r="M75" s="11">
        <f t="shared" si="0"/>
        <v>29.3</v>
      </c>
      <c r="N75" s="11">
        <f t="shared" si="0"/>
        <v>29.3</v>
      </c>
      <c r="O75" s="11">
        <f t="shared" si="0"/>
        <v>29.3</v>
      </c>
      <c r="P75" s="11">
        <f t="shared" si="0"/>
        <v>24.05</v>
      </c>
      <c r="Q75" s="11">
        <f t="shared" si="0"/>
        <v>21.3</v>
      </c>
      <c r="R75" s="11">
        <f t="shared" si="0"/>
        <v>20</v>
      </c>
    </row>
    <row r="76" spans="1:18" ht="12" customHeight="1" thickBot="1" x14ac:dyDescent="0.25">
      <c r="A76" s="13" t="s">
        <v>89</v>
      </c>
      <c r="B76" s="14">
        <f t="shared" ref="B76:C76" si="1">(B56+B57+B58+B75)</f>
        <v>339</v>
      </c>
      <c r="C76" s="14">
        <f t="shared" si="1"/>
        <v>326</v>
      </c>
      <c r="D76" s="14">
        <f t="shared" ref="D76:E76" si="2">(D56+D57+D58+D75)</f>
        <v>311</v>
      </c>
      <c r="E76" s="14">
        <f t="shared" si="2"/>
        <v>293</v>
      </c>
      <c r="F76" s="14">
        <f t="shared" ref="F76:R76" si="3">(F56+F57+F58+F75)</f>
        <v>270</v>
      </c>
      <c r="G76" s="14">
        <f t="shared" si="3"/>
        <v>251</v>
      </c>
      <c r="H76" s="14">
        <f t="shared" si="3"/>
        <v>237.99999999999997</v>
      </c>
      <c r="I76" s="15">
        <f t="shared" si="3"/>
        <v>211.99999999999997</v>
      </c>
      <c r="J76" s="15">
        <f t="shared" si="3"/>
        <v>199.99999999999997</v>
      </c>
      <c r="K76" s="15">
        <f t="shared" si="3"/>
        <v>189.99999999999997</v>
      </c>
      <c r="L76" s="15">
        <f t="shared" si="3"/>
        <v>177.99999999999997</v>
      </c>
      <c r="M76" s="15">
        <f t="shared" si="3"/>
        <v>167</v>
      </c>
      <c r="N76" s="15">
        <f t="shared" si="3"/>
        <v>154</v>
      </c>
      <c r="O76" s="15">
        <f t="shared" si="3"/>
        <v>140</v>
      </c>
      <c r="P76" s="15">
        <f t="shared" si="3"/>
        <v>123</v>
      </c>
      <c r="Q76" s="15">
        <f t="shared" si="3"/>
        <v>117</v>
      </c>
      <c r="R76" s="15">
        <f t="shared" si="3"/>
        <v>107</v>
      </c>
    </row>
    <row r="77" spans="1:18" ht="12" customHeight="1" thickTop="1" x14ac:dyDescent="0.2">
      <c r="F77" s="9"/>
      <c r="G77" s="9"/>
      <c r="H77" s="9"/>
      <c r="I77" s="10"/>
      <c r="J77" s="10"/>
      <c r="K77" s="10"/>
      <c r="L77" s="10"/>
      <c r="M77" s="10"/>
      <c r="N77" s="10"/>
      <c r="O77" s="10"/>
      <c r="P77" s="10"/>
      <c r="Q77" s="10"/>
      <c r="R77" s="10"/>
    </row>
    <row r="78" spans="1:18" ht="12" customHeight="1" x14ac:dyDescent="0.2">
      <c r="A78" s="13" t="s">
        <v>90</v>
      </c>
      <c r="B78" s="25">
        <v>377</v>
      </c>
      <c r="C78" s="25">
        <v>362.5</v>
      </c>
      <c r="F78" s="9"/>
      <c r="G78" s="9"/>
      <c r="H78" s="9"/>
      <c r="I78" s="10"/>
      <c r="J78" s="10"/>
      <c r="K78" s="10"/>
      <c r="L78" s="10"/>
      <c r="M78" s="10"/>
      <c r="N78" s="10"/>
      <c r="O78" s="10"/>
      <c r="P78" s="10"/>
      <c r="Q78" s="10"/>
      <c r="R78" s="10"/>
    </row>
    <row r="79" spans="1:18" ht="12" customHeight="1" x14ac:dyDescent="0.2">
      <c r="A79" s="13" t="s">
        <v>88</v>
      </c>
      <c r="B79" s="9">
        <v>61</v>
      </c>
      <c r="C79" s="9">
        <v>59</v>
      </c>
      <c r="D79" s="9">
        <v>48</v>
      </c>
      <c r="E79" s="9">
        <v>41</v>
      </c>
      <c r="F79" s="9">
        <v>36</v>
      </c>
      <c r="G79" s="9">
        <v>31</v>
      </c>
      <c r="H79" s="9">
        <v>29</v>
      </c>
      <c r="I79" s="10">
        <v>27</v>
      </c>
      <c r="J79" s="10">
        <v>27</v>
      </c>
      <c r="K79" s="10">
        <v>27</v>
      </c>
      <c r="L79" s="10">
        <v>27</v>
      </c>
      <c r="M79" s="10">
        <v>27</v>
      </c>
      <c r="N79" s="10">
        <v>27</v>
      </c>
      <c r="O79" s="10">
        <v>27</v>
      </c>
      <c r="P79" s="10">
        <v>27</v>
      </c>
      <c r="Q79" s="10">
        <v>27</v>
      </c>
      <c r="R79" s="10">
        <v>27</v>
      </c>
    </row>
    <row r="80" spans="1:18" ht="12" customHeight="1" x14ac:dyDescent="0.2">
      <c r="A80" s="13" t="s">
        <v>83</v>
      </c>
      <c r="B80" s="9">
        <v>53</v>
      </c>
      <c r="C80" s="9">
        <v>51</v>
      </c>
      <c r="D80" s="9">
        <v>49</v>
      </c>
      <c r="E80" s="9">
        <v>49</v>
      </c>
      <c r="F80" s="9">
        <v>47</v>
      </c>
      <c r="G80" s="9">
        <v>45</v>
      </c>
      <c r="H80" s="9">
        <v>43</v>
      </c>
      <c r="I80" s="10">
        <v>40</v>
      </c>
      <c r="J80" s="10">
        <v>38</v>
      </c>
      <c r="K80" s="10">
        <v>35</v>
      </c>
      <c r="L80" s="10">
        <v>35</v>
      </c>
      <c r="M80" s="10">
        <v>35</v>
      </c>
      <c r="N80" s="10">
        <v>35</v>
      </c>
      <c r="O80" s="10">
        <v>30</v>
      </c>
      <c r="P80" s="10">
        <v>0</v>
      </c>
      <c r="Q80" s="10">
        <v>0</v>
      </c>
      <c r="R80" s="10">
        <v>0</v>
      </c>
    </row>
    <row r="81" spans="1:18" ht="12" customHeight="1" x14ac:dyDescent="0.2">
      <c r="A81" s="13" t="s">
        <v>82</v>
      </c>
      <c r="B81" s="9">
        <v>59</v>
      </c>
      <c r="C81" s="9">
        <v>57</v>
      </c>
      <c r="D81" s="9"/>
      <c r="E81" s="9"/>
      <c r="F81" s="9"/>
      <c r="G81" s="9"/>
      <c r="H81" s="9"/>
      <c r="I81" s="10"/>
      <c r="J81" s="10"/>
      <c r="K81" s="10"/>
      <c r="L81" s="10"/>
      <c r="M81" s="10"/>
      <c r="N81" s="10"/>
      <c r="O81" s="10"/>
      <c r="P81" s="10"/>
      <c r="Q81" s="10"/>
      <c r="R81" s="10"/>
    </row>
    <row r="82" spans="1:18" ht="12" customHeight="1" x14ac:dyDescent="0.2">
      <c r="A82" s="13" t="s">
        <v>28</v>
      </c>
      <c r="B82" s="9">
        <v>53</v>
      </c>
      <c r="C82" s="9">
        <v>53</v>
      </c>
      <c r="D82" s="9">
        <v>53</v>
      </c>
      <c r="E82" s="9">
        <v>53</v>
      </c>
      <c r="F82" s="9">
        <v>50</v>
      </c>
      <c r="G82" s="9">
        <v>50</v>
      </c>
      <c r="H82" s="9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10"/>
      <c r="R82" s="10"/>
    </row>
    <row r="83" spans="1:18" ht="12" customHeight="1" x14ac:dyDescent="0.2">
      <c r="A83" s="13" t="s">
        <v>70</v>
      </c>
      <c r="B83" s="9">
        <v>478</v>
      </c>
      <c r="C83" s="9">
        <v>455</v>
      </c>
      <c r="D83" s="9">
        <v>394</v>
      </c>
      <c r="E83" s="9">
        <v>368</v>
      </c>
      <c r="F83" s="9">
        <v>341</v>
      </c>
      <c r="G83" s="9">
        <v>311</v>
      </c>
      <c r="H83" s="9">
        <v>288</v>
      </c>
      <c r="I83" s="10">
        <v>263</v>
      </c>
      <c r="J83" s="10">
        <v>240</v>
      </c>
      <c r="K83" s="10">
        <v>220</v>
      </c>
      <c r="L83" s="10">
        <v>105</v>
      </c>
      <c r="M83" s="10">
        <v>90</v>
      </c>
      <c r="N83" s="10">
        <v>75</v>
      </c>
      <c r="O83" s="10">
        <v>60</v>
      </c>
      <c r="P83" s="10">
        <v>40</v>
      </c>
      <c r="Q83" s="10">
        <v>40</v>
      </c>
      <c r="R83" s="10">
        <v>40</v>
      </c>
    </row>
    <row r="84" spans="1:18" ht="12" customHeight="1" x14ac:dyDescent="0.2">
      <c r="A84" s="13" t="s">
        <v>6</v>
      </c>
      <c r="B84" s="9">
        <v>125</v>
      </c>
      <c r="C84" s="9">
        <v>121</v>
      </c>
      <c r="D84" s="9">
        <v>115</v>
      </c>
      <c r="E84" s="9">
        <v>108</v>
      </c>
      <c r="F84" s="9">
        <v>101</v>
      </c>
      <c r="G84" s="9">
        <v>98</v>
      </c>
      <c r="H84" s="9">
        <v>89</v>
      </c>
      <c r="I84" s="10">
        <v>86</v>
      </c>
      <c r="J84" s="10">
        <v>82</v>
      </c>
      <c r="K84" s="10">
        <v>77</v>
      </c>
      <c r="L84" s="10">
        <v>72</v>
      </c>
      <c r="M84" s="10">
        <v>66</v>
      </c>
      <c r="N84" s="10">
        <v>62</v>
      </c>
      <c r="O84" s="10">
        <v>56</v>
      </c>
      <c r="P84" s="10">
        <v>52</v>
      </c>
      <c r="Q84" s="10">
        <v>48</v>
      </c>
      <c r="R84" s="10">
        <v>45</v>
      </c>
    </row>
    <row r="85" spans="1:18" ht="12" customHeight="1" x14ac:dyDescent="0.2">
      <c r="A85" s="13"/>
      <c r="B85" s="13"/>
      <c r="C85" s="13"/>
      <c r="D85" s="13"/>
      <c r="E85" s="13"/>
      <c r="F85" s="9"/>
      <c r="G85" s="9"/>
      <c r="H85" s="9"/>
      <c r="I85" s="10"/>
      <c r="J85" s="10"/>
      <c r="K85" s="10"/>
      <c r="L85" s="10"/>
      <c r="M85" s="10"/>
      <c r="N85" s="10"/>
      <c r="O85" s="10"/>
      <c r="P85" s="10"/>
      <c r="Q85" s="10"/>
      <c r="R85" s="10"/>
    </row>
    <row r="86" spans="1:18" ht="12" customHeight="1" x14ac:dyDescent="0.2"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</row>
    <row r="87" spans="1:18" ht="12" customHeight="1" x14ac:dyDescent="0.2">
      <c r="A87" s="13" t="s">
        <v>27</v>
      </c>
      <c r="B87" s="9">
        <v>6765</v>
      </c>
      <c r="C87" s="9">
        <v>6538</v>
      </c>
      <c r="D87" s="9">
        <v>6394</v>
      </c>
      <c r="E87" s="9">
        <v>6260</v>
      </c>
      <c r="F87" s="9">
        <v>5796</v>
      </c>
      <c r="G87" s="9">
        <v>5040</v>
      </c>
      <c r="H87" s="9">
        <v>5040</v>
      </c>
      <c r="I87" s="9">
        <v>5040</v>
      </c>
      <c r="J87" s="9">
        <v>4800</v>
      </c>
      <c r="K87" s="9">
        <v>4385</v>
      </c>
      <c r="L87" s="9">
        <v>4010</v>
      </c>
      <c r="M87" s="9">
        <v>3696</v>
      </c>
      <c r="N87" s="9">
        <v>3360</v>
      </c>
      <c r="O87" s="9">
        <v>3000</v>
      </c>
      <c r="P87" s="9">
        <f t="shared" ref="P87:Q87" si="4">P88</f>
        <v>3000</v>
      </c>
      <c r="Q87" s="9">
        <f t="shared" si="4"/>
        <v>3000</v>
      </c>
      <c r="R87" s="10"/>
    </row>
    <row r="88" spans="1:18" ht="12" hidden="1" customHeight="1" x14ac:dyDescent="0.2">
      <c r="A88" s="1" t="s">
        <v>7</v>
      </c>
      <c r="B88" s="9"/>
      <c r="C88" s="9"/>
      <c r="D88" s="9"/>
      <c r="E88" s="9"/>
      <c r="F88" s="9"/>
      <c r="G88" s="9"/>
      <c r="H88" s="9"/>
      <c r="I88" s="10"/>
      <c r="J88" s="10"/>
      <c r="K88" s="10"/>
      <c r="L88" s="10"/>
      <c r="M88" s="10"/>
      <c r="N88" s="10"/>
      <c r="O88" s="10"/>
      <c r="P88" s="10">
        <v>3000</v>
      </c>
      <c r="Q88" s="10">
        <v>3000</v>
      </c>
      <c r="R88" s="10">
        <v>3000</v>
      </c>
    </row>
    <row r="89" spans="1:18" ht="12" hidden="1" customHeight="1" x14ac:dyDescent="0.2">
      <c r="A89" s="1" t="s">
        <v>8</v>
      </c>
      <c r="B89" s="9"/>
      <c r="C89" s="9"/>
      <c r="D89" s="9"/>
      <c r="E89" s="9"/>
      <c r="F89" s="9"/>
      <c r="G89" s="9"/>
      <c r="H89" s="9"/>
      <c r="I89" s="10"/>
      <c r="J89" s="10"/>
      <c r="K89" s="10"/>
      <c r="L89" s="10"/>
      <c r="M89" s="10"/>
      <c r="N89" s="10"/>
      <c r="O89" s="10"/>
      <c r="P89" s="10">
        <v>3000</v>
      </c>
      <c r="Q89" s="10">
        <v>3000</v>
      </c>
      <c r="R89" s="10">
        <v>3000</v>
      </c>
    </row>
    <row r="90" spans="1:18" ht="12" hidden="1" customHeight="1" x14ac:dyDescent="0.2">
      <c r="A90" s="1" t="s">
        <v>9</v>
      </c>
      <c r="B90" s="9"/>
      <c r="C90" s="9"/>
      <c r="D90" s="9"/>
      <c r="E90" s="9"/>
      <c r="F90" s="9"/>
      <c r="G90" s="9"/>
      <c r="H90" s="9"/>
      <c r="I90" s="10"/>
      <c r="J90" s="10"/>
      <c r="K90" s="10"/>
      <c r="L90" s="10"/>
      <c r="M90" s="10"/>
      <c r="N90" s="10"/>
      <c r="O90" s="10"/>
      <c r="P90" s="10">
        <v>3000</v>
      </c>
      <c r="Q90" s="10">
        <v>3000</v>
      </c>
      <c r="R90" s="10">
        <v>3000</v>
      </c>
    </row>
    <row r="91" spans="1:18" ht="12" hidden="1" customHeight="1" x14ac:dyDescent="0.2">
      <c r="A91" s="1" t="s">
        <v>10</v>
      </c>
      <c r="B91" s="9"/>
      <c r="C91" s="9"/>
      <c r="D91" s="9"/>
      <c r="E91" s="9"/>
      <c r="F91" s="9"/>
      <c r="G91" s="9"/>
      <c r="H91" s="9"/>
      <c r="I91" s="10"/>
      <c r="J91" s="10"/>
      <c r="K91" s="10"/>
      <c r="L91" s="10"/>
      <c r="M91" s="10"/>
      <c r="N91" s="10"/>
      <c r="O91" s="10"/>
      <c r="P91" s="10">
        <v>3000</v>
      </c>
      <c r="Q91" s="10">
        <v>3000</v>
      </c>
      <c r="R91" s="10">
        <v>3000</v>
      </c>
    </row>
    <row r="92" spans="1:18" ht="12" hidden="1" customHeight="1" x14ac:dyDescent="0.2">
      <c r="A92" s="1" t="s">
        <v>11</v>
      </c>
      <c r="B92" s="9"/>
      <c r="C92" s="9"/>
      <c r="D92" s="9"/>
      <c r="E92" s="9"/>
      <c r="F92" s="9"/>
      <c r="G92" s="9"/>
      <c r="H92" s="9"/>
      <c r="I92" s="10"/>
      <c r="J92" s="10"/>
      <c r="K92" s="10"/>
      <c r="L92" s="10"/>
      <c r="M92" s="10"/>
      <c r="N92" s="10"/>
      <c r="O92" s="10"/>
      <c r="P92" s="10">
        <v>3000</v>
      </c>
      <c r="Q92" s="10">
        <v>3000</v>
      </c>
      <c r="R92" s="10">
        <v>3000</v>
      </c>
    </row>
    <row r="93" spans="1:18" ht="12" hidden="1" customHeight="1" x14ac:dyDescent="0.2">
      <c r="A93" s="1" t="s">
        <v>12</v>
      </c>
      <c r="B93" s="9"/>
      <c r="C93" s="9"/>
      <c r="D93" s="9"/>
      <c r="E93" s="9"/>
      <c r="F93" s="9"/>
      <c r="G93" s="9"/>
      <c r="H93" s="9"/>
      <c r="I93" s="10"/>
      <c r="J93" s="10"/>
      <c r="K93" s="10"/>
      <c r="L93" s="10"/>
      <c r="M93" s="10"/>
      <c r="N93" s="10"/>
      <c r="O93" s="10"/>
      <c r="P93" s="10">
        <v>3000</v>
      </c>
      <c r="Q93" s="10">
        <v>3000</v>
      </c>
      <c r="R93" s="10">
        <v>3000</v>
      </c>
    </row>
    <row r="94" spans="1:18" ht="12" hidden="1" customHeight="1" x14ac:dyDescent="0.2">
      <c r="A94" s="1" t="s">
        <v>13</v>
      </c>
      <c r="B94" s="9"/>
      <c r="C94" s="9"/>
      <c r="D94" s="9"/>
      <c r="E94" s="9"/>
      <c r="F94" s="9"/>
      <c r="G94" s="9"/>
      <c r="H94" s="9"/>
      <c r="I94" s="10"/>
      <c r="J94" s="10"/>
      <c r="K94" s="10"/>
      <c r="L94" s="10"/>
      <c r="M94" s="10"/>
      <c r="N94" s="10"/>
      <c r="O94" s="10"/>
      <c r="P94" s="10">
        <v>3000</v>
      </c>
      <c r="Q94" s="10">
        <v>3000</v>
      </c>
      <c r="R94" s="10">
        <v>3000</v>
      </c>
    </row>
    <row r="95" spans="1:18" ht="12" hidden="1" customHeight="1" x14ac:dyDescent="0.2">
      <c r="B95" s="9"/>
      <c r="C95" s="9"/>
      <c r="D95" s="9"/>
      <c r="E95" s="9"/>
      <c r="F95" s="9"/>
      <c r="G95" s="9"/>
      <c r="H95" s="9"/>
      <c r="I95" s="10"/>
      <c r="J95" s="10"/>
      <c r="K95" s="10"/>
      <c r="L95" s="10"/>
      <c r="M95" s="10"/>
      <c r="N95" s="10"/>
      <c r="O95" s="10"/>
      <c r="P95" s="10"/>
      <c r="Q95" s="10"/>
      <c r="R95" s="10"/>
    </row>
    <row r="96" spans="1:18" ht="12" customHeight="1" x14ac:dyDescent="0.2">
      <c r="A96" s="13" t="s">
        <v>71</v>
      </c>
      <c r="B96" s="9">
        <v>1696</v>
      </c>
      <c r="C96" s="9">
        <v>1631</v>
      </c>
      <c r="D96" s="9">
        <v>1553</v>
      </c>
      <c r="E96" s="9">
        <v>1464</v>
      </c>
      <c r="F96" s="9">
        <v>1350.5</v>
      </c>
      <c r="G96" s="9">
        <v>1233</v>
      </c>
      <c r="H96" s="9">
        <v>1158</v>
      </c>
      <c r="I96" s="10">
        <v>1102</v>
      </c>
      <c r="J96" s="10">
        <v>1050</v>
      </c>
      <c r="K96" s="10">
        <v>992</v>
      </c>
      <c r="L96" s="10">
        <v>908</v>
      </c>
      <c r="M96" s="10">
        <v>837</v>
      </c>
      <c r="N96" s="10">
        <v>761</v>
      </c>
      <c r="O96" s="10">
        <v>680</v>
      </c>
      <c r="P96" s="10">
        <v>619</v>
      </c>
      <c r="Q96" s="10">
        <v>587</v>
      </c>
      <c r="R96" s="10">
        <v>534</v>
      </c>
    </row>
    <row r="97" spans="1:18" ht="12" customHeight="1" x14ac:dyDescent="0.2">
      <c r="A97" s="13" t="s">
        <v>84</v>
      </c>
      <c r="B97" s="9">
        <v>677</v>
      </c>
      <c r="C97" s="9">
        <v>654</v>
      </c>
      <c r="D97" s="9">
        <v>639</v>
      </c>
      <c r="E97" s="9">
        <v>626</v>
      </c>
      <c r="F97" s="9">
        <v>580</v>
      </c>
      <c r="G97" s="9">
        <v>504</v>
      </c>
      <c r="H97" s="9">
        <v>336</v>
      </c>
      <c r="I97" s="10">
        <v>148</v>
      </c>
      <c r="J97" s="10">
        <v>140</v>
      </c>
      <c r="K97" s="10">
        <v>130</v>
      </c>
      <c r="L97" s="10">
        <v>123</v>
      </c>
      <c r="M97" s="10">
        <v>115</v>
      </c>
      <c r="N97" s="10">
        <v>105</v>
      </c>
      <c r="O97" s="10">
        <v>95</v>
      </c>
      <c r="P97" s="10">
        <v>95</v>
      </c>
      <c r="Q97" s="10">
        <v>95</v>
      </c>
      <c r="R97" s="10">
        <v>95</v>
      </c>
    </row>
    <row r="98" spans="1:18" x14ac:dyDescent="0.2">
      <c r="A98" s="13" t="s">
        <v>91</v>
      </c>
      <c r="B98" s="9">
        <v>752</v>
      </c>
      <c r="C98" s="9">
        <v>726</v>
      </c>
      <c r="K98" s="18"/>
      <c r="L98" s="18"/>
      <c r="M98" s="18"/>
      <c r="N98" s="18"/>
      <c r="O98" s="18"/>
      <c r="P98" s="18"/>
      <c r="Q98" s="18"/>
      <c r="R98" s="18"/>
    </row>
  </sheetData>
  <mergeCells count="1">
    <mergeCell ref="A1:R1"/>
  </mergeCells>
  <phoneticPr fontId="0" type="noConversion"/>
  <printOptions horizontalCentered="1"/>
  <pageMargins left="0" right="0" top="0.5" bottom="0.25" header="0.5" footer="0.25"/>
  <pageSetup scale="85" orientation="landscape" horizontalDpi="4294967292" verticalDpi="300" r:id="rId1"/>
  <headerFooter alignWithMargins="0">
    <oddFooter>&amp;L&amp;"Arial,Bold"&amp;9&amp;Z&amp;F&amp;R&amp;"Arial,Bold"&amp;9&amp;D</oddFooter>
  </headerFooter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UNIVERSITY OF IDAHO            </vt:lpstr>
      <vt:lpstr>'UNIVERSITY OF IDAHO            '!Print_Area</vt:lpstr>
      <vt:lpstr>'UNIVERSITY OF IDAHO           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C. Brainard</dc:creator>
  <cp:lastModifiedBy>Mahoney, Trina</cp:lastModifiedBy>
  <cp:lastPrinted>2014-05-28T22:11:59Z</cp:lastPrinted>
  <dcterms:created xsi:type="dcterms:W3CDTF">1997-12-03T16:20:18Z</dcterms:created>
  <dcterms:modified xsi:type="dcterms:W3CDTF">2014-05-28T22:13:01Z</dcterms:modified>
</cp:coreProperties>
</file>